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Pol'!$A$1:$U$143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F40" i="1" s="1"/>
  <c r="G133" i="12"/>
  <c r="AC133" i="12"/>
  <c r="AD133" i="12"/>
  <c r="BA129" i="12"/>
  <c r="BA126" i="12"/>
  <c r="BA118" i="12"/>
  <c r="BA115" i="12"/>
  <c r="BA114" i="12"/>
  <c r="BA110" i="12"/>
  <c r="BA108" i="12"/>
  <c r="BA106" i="12"/>
  <c r="BA103" i="12"/>
  <c r="BA102" i="12"/>
  <c r="BA101" i="12"/>
  <c r="BA100" i="12"/>
  <c r="BA98" i="12"/>
  <c r="BA97" i="12"/>
  <c r="BA96" i="12"/>
  <c r="BA95" i="12"/>
  <c r="BA84" i="12"/>
  <c r="BA82" i="12"/>
  <c r="BA81" i="12"/>
  <c r="BA80" i="12"/>
  <c r="BA73" i="12"/>
  <c r="BA66" i="12"/>
  <c r="BA59" i="12"/>
  <c r="BA58" i="12"/>
  <c r="BA55" i="12"/>
  <c r="BA54" i="12"/>
  <c r="BA52" i="12"/>
  <c r="BA49" i="12"/>
  <c r="BA46" i="12"/>
  <c r="BA45" i="12"/>
  <c r="BA42" i="12"/>
  <c r="BA41" i="12"/>
  <c r="BA37" i="12"/>
  <c r="BA36" i="12"/>
  <c r="BA34" i="12"/>
  <c r="BA32" i="12"/>
  <c r="BA29" i="12"/>
  <c r="BA28" i="12"/>
  <c r="BA26" i="12"/>
  <c r="BA25" i="12"/>
  <c r="BA23" i="12"/>
  <c r="BA22" i="12"/>
  <c r="BA19" i="12"/>
  <c r="BA17" i="12"/>
  <c r="BA16" i="12"/>
  <c r="BA15" i="12"/>
  <c r="BA14" i="12"/>
  <c r="BA12" i="12"/>
  <c r="BA11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3" i="12"/>
  <c r="M13" i="12" s="1"/>
  <c r="I13" i="12"/>
  <c r="K13" i="12"/>
  <c r="O13" i="12"/>
  <c r="Q13" i="12"/>
  <c r="U13" i="12"/>
  <c r="G18" i="12"/>
  <c r="M18" i="12" s="1"/>
  <c r="I18" i="12"/>
  <c r="K18" i="12"/>
  <c r="O18" i="12"/>
  <c r="Q18" i="12"/>
  <c r="U18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4" i="12"/>
  <c r="M24" i="12" s="1"/>
  <c r="I24" i="12"/>
  <c r="K24" i="12"/>
  <c r="O24" i="12"/>
  <c r="Q24" i="12"/>
  <c r="U24" i="12"/>
  <c r="G27" i="12"/>
  <c r="M27" i="12" s="1"/>
  <c r="I27" i="12"/>
  <c r="K27" i="12"/>
  <c r="O27" i="12"/>
  <c r="Q27" i="12"/>
  <c r="U27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8" i="12"/>
  <c r="I38" i="12"/>
  <c r="K38" i="12"/>
  <c r="M38" i="12"/>
  <c r="O38" i="12"/>
  <c r="Q38" i="12"/>
  <c r="U38" i="12"/>
  <c r="K39" i="12"/>
  <c r="U39" i="12"/>
  <c r="G40" i="12"/>
  <c r="G39" i="12" s="1"/>
  <c r="I40" i="12"/>
  <c r="I39" i="12" s="1"/>
  <c r="K40" i="12"/>
  <c r="O40" i="12"/>
  <c r="O39" i="12" s="1"/>
  <c r="Q40" i="12"/>
  <c r="Q39" i="12" s="1"/>
  <c r="U40" i="12"/>
  <c r="G43" i="12"/>
  <c r="I43" i="12"/>
  <c r="O43" i="12"/>
  <c r="Q43" i="12"/>
  <c r="G44" i="12"/>
  <c r="I44" i="12"/>
  <c r="K44" i="12"/>
  <c r="K43" i="12" s="1"/>
  <c r="M44" i="12"/>
  <c r="M43" i="12" s="1"/>
  <c r="O44" i="12"/>
  <c r="Q44" i="12"/>
  <c r="U44" i="12"/>
  <c r="U43" i="12" s="1"/>
  <c r="G48" i="12"/>
  <c r="G47" i="12" s="1"/>
  <c r="I48" i="12"/>
  <c r="I47" i="12" s="1"/>
  <c r="K48" i="12"/>
  <c r="O48" i="12"/>
  <c r="O47" i="12" s="1"/>
  <c r="Q48" i="12"/>
  <c r="Q47" i="12" s="1"/>
  <c r="U48" i="12"/>
  <c r="G50" i="12"/>
  <c r="M50" i="12" s="1"/>
  <c r="I50" i="12"/>
  <c r="K50" i="12"/>
  <c r="O50" i="12"/>
  <c r="Q50" i="12"/>
  <c r="U50" i="12"/>
  <c r="G51" i="12"/>
  <c r="I51" i="12"/>
  <c r="K51" i="12"/>
  <c r="K47" i="12" s="1"/>
  <c r="M51" i="12"/>
  <c r="O51" i="12"/>
  <c r="Q51" i="12"/>
  <c r="U51" i="12"/>
  <c r="U47" i="12" s="1"/>
  <c r="G53" i="12"/>
  <c r="I53" i="12"/>
  <c r="K53" i="12"/>
  <c r="M53" i="12"/>
  <c r="O53" i="12"/>
  <c r="Q53" i="12"/>
  <c r="U53" i="12"/>
  <c r="G56" i="12"/>
  <c r="O56" i="12"/>
  <c r="G57" i="12"/>
  <c r="M57" i="12" s="1"/>
  <c r="M56" i="12" s="1"/>
  <c r="I57" i="12"/>
  <c r="I56" i="12" s="1"/>
  <c r="K57" i="12"/>
  <c r="K56" i="12" s="1"/>
  <c r="O57" i="12"/>
  <c r="Q57" i="12"/>
  <c r="Q56" i="12" s="1"/>
  <c r="U57" i="12"/>
  <c r="U56" i="12" s="1"/>
  <c r="G60" i="12"/>
  <c r="I60" i="12"/>
  <c r="K60" i="12"/>
  <c r="M60" i="12"/>
  <c r="O60" i="12"/>
  <c r="Q60" i="12"/>
  <c r="U60" i="12"/>
  <c r="G62" i="12"/>
  <c r="G61" i="12" s="1"/>
  <c r="I62" i="12"/>
  <c r="I61" i="12" s="1"/>
  <c r="K62" i="12"/>
  <c r="O62" i="12"/>
  <c r="O61" i="12" s="1"/>
  <c r="Q62" i="12"/>
  <c r="Q61" i="12" s="1"/>
  <c r="U62" i="12"/>
  <c r="G63" i="12"/>
  <c r="M63" i="12" s="1"/>
  <c r="I63" i="12"/>
  <c r="K63" i="12"/>
  <c r="O63" i="12"/>
  <c r="Q63" i="12"/>
  <c r="U63" i="12"/>
  <c r="G64" i="12"/>
  <c r="I64" i="12"/>
  <c r="K64" i="12"/>
  <c r="K61" i="12" s="1"/>
  <c r="M64" i="12"/>
  <c r="O64" i="12"/>
  <c r="Q64" i="12"/>
  <c r="U64" i="12"/>
  <c r="U61" i="12" s="1"/>
  <c r="G65" i="12"/>
  <c r="I65" i="12"/>
  <c r="K65" i="12"/>
  <c r="M65" i="12"/>
  <c r="O65" i="12"/>
  <c r="Q65" i="12"/>
  <c r="U65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1" i="12"/>
  <c r="G70" i="12" s="1"/>
  <c r="I71" i="12"/>
  <c r="I70" i="12" s="1"/>
  <c r="K71" i="12"/>
  <c r="O71" i="12"/>
  <c r="O70" i="12" s="1"/>
  <c r="Q71" i="12"/>
  <c r="Q70" i="12" s="1"/>
  <c r="U71" i="12"/>
  <c r="G72" i="12"/>
  <c r="M72" i="12" s="1"/>
  <c r="I72" i="12"/>
  <c r="K72" i="12"/>
  <c r="O72" i="12"/>
  <c r="Q72" i="12"/>
  <c r="U72" i="12"/>
  <c r="G74" i="12"/>
  <c r="I74" i="12"/>
  <c r="K74" i="12"/>
  <c r="K70" i="12" s="1"/>
  <c r="M74" i="12"/>
  <c r="O74" i="12"/>
  <c r="Q74" i="12"/>
  <c r="U74" i="12"/>
  <c r="U70" i="12" s="1"/>
  <c r="K75" i="12"/>
  <c r="U75" i="12"/>
  <c r="G76" i="12"/>
  <c r="G75" i="12" s="1"/>
  <c r="I76" i="12"/>
  <c r="I75" i="12" s="1"/>
  <c r="K76" i="12"/>
  <c r="O76" i="12"/>
  <c r="O75" i="12" s="1"/>
  <c r="Q76" i="12"/>
  <c r="Q75" i="12" s="1"/>
  <c r="U76" i="12"/>
  <c r="G77" i="12"/>
  <c r="M77" i="12" s="1"/>
  <c r="I77" i="12"/>
  <c r="K77" i="12"/>
  <c r="O77" i="12"/>
  <c r="Q77" i="12"/>
  <c r="U77" i="12"/>
  <c r="K78" i="12"/>
  <c r="U78" i="12"/>
  <c r="G79" i="12"/>
  <c r="G78" i="12" s="1"/>
  <c r="I79" i="12"/>
  <c r="K79" i="12"/>
  <c r="M79" i="12"/>
  <c r="O79" i="12"/>
  <c r="O78" i="12" s="1"/>
  <c r="Q79" i="12"/>
  <c r="U79" i="12"/>
  <c r="G83" i="12"/>
  <c r="M83" i="12" s="1"/>
  <c r="I83" i="12"/>
  <c r="K83" i="12"/>
  <c r="O83" i="12"/>
  <c r="Q83" i="12"/>
  <c r="U83" i="12"/>
  <c r="G85" i="12"/>
  <c r="M85" i="12" s="1"/>
  <c r="I85" i="12"/>
  <c r="I78" i="12" s="1"/>
  <c r="K85" i="12"/>
  <c r="O85" i="12"/>
  <c r="Q85" i="12"/>
  <c r="Q78" i="12" s="1"/>
  <c r="U85" i="12"/>
  <c r="G87" i="12"/>
  <c r="G86" i="12" s="1"/>
  <c r="I87" i="12"/>
  <c r="K87" i="12"/>
  <c r="M87" i="12"/>
  <c r="O87" i="12"/>
  <c r="O86" i="12" s="1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I86" i="12" s="1"/>
  <c r="K89" i="12"/>
  <c r="O89" i="12"/>
  <c r="Q89" i="12"/>
  <c r="Q86" i="12" s="1"/>
  <c r="U89" i="12"/>
  <c r="G90" i="12"/>
  <c r="I90" i="12"/>
  <c r="K90" i="12"/>
  <c r="K86" i="12" s="1"/>
  <c r="M90" i="12"/>
  <c r="O90" i="12"/>
  <c r="Q90" i="12"/>
  <c r="U90" i="12"/>
  <c r="U86" i="12" s="1"/>
  <c r="G91" i="12"/>
  <c r="I91" i="12"/>
  <c r="K91" i="12"/>
  <c r="M91" i="12"/>
  <c r="O91" i="12"/>
  <c r="Q91" i="12"/>
  <c r="U91" i="12"/>
  <c r="G92" i="12"/>
  <c r="O92" i="12"/>
  <c r="G93" i="12"/>
  <c r="M93" i="12" s="1"/>
  <c r="M92" i="12" s="1"/>
  <c r="I93" i="12"/>
  <c r="I92" i="12" s="1"/>
  <c r="K93" i="12"/>
  <c r="K92" i="12" s="1"/>
  <c r="O93" i="12"/>
  <c r="Q93" i="12"/>
  <c r="Q92" i="12" s="1"/>
  <c r="U93" i="12"/>
  <c r="U92" i="12" s="1"/>
  <c r="G94" i="12"/>
  <c r="I94" i="12"/>
  <c r="K94" i="12"/>
  <c r="M94" i="12"/>
  <c r="O94" i="12"/>
  <c r="Q94" i="12"/>
  <c r="U94" i="12"/>
  <c r="G99" i="12"/>
  <c r="I99" i="12"/>
  <c r="K99" i="12"/>
  <c r="M99" i="12"/>
  <c r="O99" i="12"/>
  <c r="Q99" i="12"/>
  <c r="U99" i="12"/>
  <c r="G105" i="12"/>
  <c r="M105" i="12" s="1"/>
  <c r="I105" i="12"/>
  <c r="I104" i="12" s="1"/>
  <c r="K105" i="12"/>
  <c r="K104" i="12" s="1"/>
  <c r="O105" i="12"/>
  <c r="Q105" i="12"/>
  <c r="Q104" i="12" s="1"/>
  <c r="U105" i="12"/>
  <c r="U104" i="12" s="1"/>
  <c r="G107" i="12"/>
  <c r="I107" i="12"/>
  <c r="K107" i="12"/>
  <c r="M107" i="12"/>
  <c r="O107" i="12"/>
  <c r="Q107" i="12"/>
  <c r="U107" i="12"/>
  <c r="G109" i="12"/>
  <c r="I109" i="12"/>
  <c r="K109" i="12"/>
  <c r="M109" i="12"/>
  <c r="O109" i="12"/>
  <c r="Q109" i="12"/>
  <c r="U109" i="12"/>
  <c r="G111" i="12"/>
  <c r="M111" i="12" s="1"/>
  <c r="I111" i="12"/>
  <c r="K111" i="12"/>
  <c r="O111" i="12"/>
  <c r="O104" i="12" s="1"/>
  <c r="Q111" i="12"/>
  <c r="U111" i="12"/>
  <c r="G112" i="12"/>
  <c r="I112" i="12"/>
  <c r="O112" i="12"/>
  <c r="Q112" i="12"/>
  <c r="G113" i="12"/>
  <c r="I113" i="12"/>
  <c r="K113" i="12"/>
  <c r="K112" i="12" s="1"/>
  <c r="M113" i="12"/>
  <c r="M112" i="12" s="1"/>
  <c r="O113" i="12"/>
  <c r="Q113" i="12"/>
  <c r="U113" i="12"/>
  <c r="U112" i="12" s="1"/>
  <c r="G117" i="12"/>
  <c r="G116" i="12" s="1"/>
  <c r="I117" i="12"/>
  <c r="I116" i="12" s="1"/>
  <c r="K117" i="12"/>
  <c r="O117" i="12"/>
  <c r="O116" i="12" s="1"/>
  <c r="Q117" i="12"/>
  <c r="Q116" i="12" s="1"/>
  <c r="U117" i="12"/>
  <c r="G119" i="12"/>
  <c r="M119" i="12" s="1"/>
  <c r="I119" i="12"/>
  <c r="K119" i="12"/>
  <c r="O119" i="12"/>
  <c r="Q119" i="12"/>
  <c r="U119" i="12"/>
  <c r="G120" i="12"/>
  <c r="I120" i="12"/>
  <c r="K120" i="12"/>
  <c r="K116" i="12" s="1"/>
  <c r="M120" i="12"/>
  <c r="O120" i="12"/>
  <c r="Q120" i="12"/>
  <c r="U120" i="12"/>
  <c r="U116" i="12" s="1"/>
  <c r="G121" i="12"/>
  <c r="I121" i="12"/>
  <c r="K121" i="12"/>
  <c r="M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I124" i="12"/>
  <c r="K124" i="12"/>
  <c r="M124" i="12"/>
  <c r="O124" i="12"/>
  <c r="Q124" i="12"/>
  <c r="U124" i="12"/>
  <c r="G125" i="12"/>
  <c r="I125" i="12"/>
  <c r="K125" i="12"/>
  <c r="M125" i="12"/>
  <c r="O125" i="12"/>
  <c r="Q125" i="12"/>
  <c r="U125" i="12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30" i="12"/>
  <c r="I130" i="12"/>
  <c r="K130" i="12"/>
  <c r="M130" i="12"/>
  <c r="O130" i="12"/>
  <c r="Q130" i="12"/>
  <c r="U130" i="12"/>
  <c r="G131" i="12"/>
  <c r="I131" i="12"/>
  <c r="K131" i="12"/>
  <c r="M131" i="12"/>
  <c r="O131" i="12"/>
  <c r="Q131" i="12"/>
  <c r="U131" i="12"/>
  <c r="I20" i="1"/>
  <c r="I19" i="1"/>
  <c r="I18" i="1"/>
  <c r="I17" i="1"/>
  <c r="I16" i="1"/>
  <c r="I61" i="1"/>
  <c r="G27" i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H39" i="1"/>
  <c r="I39" i="1" s="1"/>
  <c r="I40" i="1" s="1"/>
  <c r="J39" i="1" s="1"/>
  <c r="J40" i="1" s="1"/>
  <c r="M78" i="12"/>
  <c r="M104" i="12"/>
  <c r="M86" i="12"/>
  <c r="G104" i="12"/>
  <c r="M117" i="12"/>
  <c r="M116" i="12" s="1"/>
  <c r="M71" i="12"/>
  <c r="M70" i="12" s="1"/>
  <c r="M62" i="12"/>
  <c r="M61" i="12" s="1"/>
  <c r="M48" i="12"/>
  <c r="M47" i="12" s="1"/>
  <c r="M40" i="12"/>
  <c r="M39" i="12" s="1"/>
  <c r="M76" i="12"/>
  <c r="M75" i="12" s="1"/>
  <c r="M9" i="12"/>
  <c r="M8" i="12" s="1"/>
  <c r="I21" i="1"/>
  <c r="H40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<sst xmlns="http://schemas.openxmlformats.org/spreadsheetml/2006/main" count="564" uniqueCount="300">
  <si>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</si>
  <si>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</si>
  <si>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</si>
  <si>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</si>
  <si>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</si>
  <si>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</si>
  <si>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</si>
  <si>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</si>
  <si>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</si>
  <si>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</si>
  <si>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</si>
  <si>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</si>
  <si>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</si>
  <si>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</si>
  <si>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</si>
  <si>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</si>
  <si>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</si>
  <si>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</si>
  <si>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</si>
  <si>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</si>
  <si>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</si>
  <si>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</si>
  <si>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</si>
  <si>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</si>
  <si>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</si>
  <si>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</si>
  <si>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</si>
  <si>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</si>
  <si>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</si>
  <si>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</si>
  <si>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</si>
  <si>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</si>
  <si>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</si>
  <si>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</si>
  <si>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</si>
  <si>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</si>
  <si>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</si>
  <si>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</si>
  <si>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</si>
  <si>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</si>
  <si>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</si>
  <si>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</si>
  <si>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</si>
  <si>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Frýdek-Místek, ul. Ó. Lysohorského</t>
  </si>
  <si>
    <t>Rozpočet:</t>
  </si>
  <si>
    <t>Misto</t>
  </si>
  <si>
    <t>Vybudování zpevněných ploch pro stanoviště kontejnerů - u 11. ZŠ</t>
  </si>
  <si>
    <t>Statutární město Frýdek-Místek</t>
  </si>
  <si>
    <t>Radniční 1148</t>
  </si>
  <si>
    <t>Frýdek-Místek</t>
  </si>
  <si>
    <t>738 01</t>
  </si>
  <si>
    <t>00296643</t>
  </si>
  <si>
    <t>Ing. David Klimša</t>
  </si>
  <si>
    <t>133</t>
  </si>
  <si>
    <t>Horní Bludovice-Prostřední Bludovice</t>
  </si>
  <si>
    <t>73937</t>
  </si>
  <si>
    <t>05279917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</si>
  <si>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</si>
  <si>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</si>
  <si>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</si>
  <si>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</si>
  <si>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</si>
  <si>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</si>
  <si>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</si>
  <si>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</si>
  <si>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</si>
  <si>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</si>
  <si>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</si>
  <si>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</si>
  <si>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</si>
  <si>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</si>
  <si>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</si>
  <si>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</si>
  <si>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</si>
  <si>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</si>
  <si>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</si>
  <si>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</si>
  <si>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</si>
  <si>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766</t>
  </si>
  <si>
    <t>Konstrukce truhlářské</t>
  </si>
  <si>
    <t>767</t>
  </si>
  <si>
    <t>Konstrukce zámečnické</t>
  </si>
  <si>
    <t>783</t>
  </si>
  <si>
    <t>Nátěry</t>
  </si>
  <si>
    <t>M23</t>
  </si>
  <si>
    <t>Montáže potrubí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</si>
  <si>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</si>
  <si>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</si>
  <si>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</si>
  <si>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</si>
  <si>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</si>
  <si>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</si>
  <si>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</si>
  <si>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</si>
  <si>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</si>
  <si>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</si>
  <si>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</si>
  <si>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</si>
  <si>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</si>
  <si>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</si>
  <si>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</si>
  <si>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</si>
  <si>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</si>
  <si>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</si>
  <si>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</si>
  <si>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</si>
  <si>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</si>
  <si>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</si>
  <si>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</si>
  <si>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</si>
  <si>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</si>
  <si>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</si>
  <si>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</si>
  <si>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</si>
  <si>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</si>
  <si>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</si>
  <si>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</si>
  <si>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113202111R00</t>
  </si>
  <si>
    <t>Vytrhání obrub obrubníků silničních</t>
  </si>
  <si>
    <t>m</t>
  </si>
  <si>
    <t>POL1_0</t>
  </si>
  <si>
    <t>121101101R00</t>
  </si>
  <si>
    <t>Sejmutí ornice s přemístěním do 50 m</t>
  </si>
  <si>
    <t>m3</t>
  </si>
  <si>
    <t>sejmutí ornice tl. 150 mm</t>
  </si>
  <si>
    <t>POP</t>
  </si>
  <si>
    <t>5,1*3,35*0,15</t>
  </si>
  <si>
    <t>139601102R00</t>
  </si>
  <si>
    <t>Ruční výkop jam, rýh a šachet v hornině tř. 3</t>
  </si>
  <si>
    <t>obnažení kabelu VO a uložení do hl. 1,1 m</t>
  </si>
  <si>
    <t>0,5*1,1*7,0</t>
  </si>
  <si>
    <t>výkop pro kontejnerové stání</t>
  </si>
  <si>
    <t>5,1*3,35*0,2</t>
  </si>
  <si>
    <t>162701105R00</t>
  </si>
  <si>
    <t>Vodorovné přemístění výkopku z hor.1-4 do 10000 m</t>
  </si>
  <si>
    <t>2,562+7,267+0,466-2,1-0,6</t>
  </si>
  <si>
    <t>167101101R00</t>
  </si>
  <si>
    <t>Nakládání výkopku z hor.1-4 v množství do 100 m3</t>
  </si>
  <si>
    <t>174101101R00</t>
  </si>
  <si>
    <t>Zásyp jam, rýh, šachet se zhutněním</t>
  </si>
  <si>
    <t>zásyp výkopkem obnažený kabel VO</t>
  </si>
  <si>
    <t>0,6*0,5*7,0</t>
  </si>
  <si>
    <t>175101101R00</t>
  </si>
  <si>
    <t>Obsyp potrubí bez prohození sypaniny</t>
  </si>
  <si>
    <t>obsyp chráničky kabelu VO tl.150 mm</t>
  </si>
  <si>
    <t>0,15*0,5*7,0</t>
  </si>
  <si>
    <t>58330002.AR</t>
  </si>
  <si>
    <t>Štěrkopísek k zásypu</t>
  </si>
  <si>
    <t>t</t>
  </si>
  <si>
    <t>POL3_0</t>
  </si>
  <si>
    <t>0,525*2,5 'Přepočtené koeficientem množství'</t>
  </si>
  <si>
    <t>180402111R00</t>
  </si>
  <si>
    <t>Založení trávníku parkového výsevem v rovině</t>
  </si>
  <si>
    <t>m2</t>
  </si>
  <si>
    <t>00572410R</t>
  </si>
  <si>
    <t>Směs travní parková II. mírná zátěž PROFI, á 25 kg</t>
  </si>
  <si>
    <t>kg</t>
  </si>
  <si>
    <t>6,0*0,025 'Přepočtené koeficientem množství'</t>
  </si>
  <si>
    <t>181101102R00</t>
  </si>
  <si>
    <t>Úprava pláně v zářezech v hor. 1-4, se zhutněním</t>
  </si>
  <si>
    <t>5,1*3,35</t>
  </si>
  <si>
    <t>181301101R00</t>
  </si>
  <si>
    <t>Rozprostření ornice, rovina, tl. do 10 cm do 500m2</t>
  </si>
  <si>
    <t>bude zpětně použita sejmutá ornice</t>
  </si>
  <si>
    <t>0,1*6,0 = 0,6 m3</t>
  </si>
  <si>
    <t>199000002R00</t>
  </si>
  <si>
    <t>Poplatek za skládku horniny 1- 4</t>
  </si>
  <si>
    <t>275313621R00</t>
  </si>
  <si>
    <t>Beton základových patek prostý C 20/25</t>
  </si>
  <si>
    <t>základové patky pro oplocení</t>
  </si>
  <si>
    <t>3,14*0,15*0,15*0,6*11</t>
  </si>
  <si>
    <t>451573111R00</t>
  </si>
  <si>
    <t>Lože pod potrubí ze štěrkopísku do 63 mm</t>
  </si>
  <si>
    <t>lože pod bet. patky</t>
  </si>
  <si>
    <t>3,14*0,15*0,15*0,1*11</t>
  </si>
  <si>
    <t>564871111RT2</t>
  </si>
  <si>
    <t>Podklad ze štěrkodrti po zhutnění tloušťky 25 cm, štěrkodrť frakce 0-32 mm</t>
  </si>
  <si>
    <t>596215021R00</t>
  </si>
  <si>
    <t>Kladení zámkové dlažby tl. 6 cm do drtě tl. 4 cm</t>
  </si>
  <si>
    <t>5924511900R</t>
  </si>
  <si>
    <t>Dlažba HOLLAND III 20x20x6 cm přírodní</t>
  </si>
  <si>
    <t>15,5*1,05 'Přepočtené koeficientem množství'</t>
  </si>
  <si>
    <t>596291111R00</t>
  </si>
  <si>
    <t>Řezání zámkové dlažby tl. 60 mm</t>
  </si>
  <si>
    <t>řezání zámkové dlažby kolem konstrukce oplocení</t>
  </si>
  <si>
    <t>0,08*3*11</t>
  </si>
  <si>
    <t>871373121R00</t>
  </si>
  <si>
    <t>Montáž trub z plastu, gumový kroužek, DN 300</t>
  </si>
  <si>
    <t>ztracené bednění pro základové patky</t>
  </si>
  <si>
    <t>0,6*11</t>
  </si>
  <si>
    <t>28611163.AR</t>
  </si>
  <si>
    <t>Trubka kanalizační KGEM SN 4 PVC 315x7,7x1000 mm</t>
  </si>
  <si>
    <t>kus</t>
  </si>
  <si>
    <t>917862111R00</t>
  </si>
  <si>
    <t>Osazení stojat. obrub.bet. s opěrou,lože z C 12/15</t>
  </si>
  <si>
    <t>592173070R</t>
  </si>
  <si>
    <t>Obrubník záhonový 50/5/20 cm šedý</t>
  </si>
  <si>
    <t>59217420R</t>
  </si>
  <si>
    <t>Obrubník chodníkový ABO 13-10 1000/100/200, přírodní</t>
  </si>
  <si>
    <t>919726116R00</t>
  </si>
  <si>
    <t>Řezání spár krytu pro těs. zálivku 10/20 mm</t>
  </si>
  <si>
    <t>prořezání spáry před zalitím zálivkou</t>
  </si>
  <si>
    <t>919726213R00</t>
  </si>
  <si>
    <t>Těsnění spár krytu zálivkou za tepla</t>
  </si>
  <si>
    <t>11163630R</t>
  </si>
  <si>
    <t>Zálivka asfaltová Mozal TS bubny</t>
  </si>
  <si>
    <t>919735114R00</t>
  </si>
  <si>
    <t>Řezání stávajícího živičného krytu tl. 15 - 20 cm</t>
  </si>
  <si>
    <t>979082213R00</t>
  </si>
  <si>
    <t>Vodorovná doprava suti po suchu do 1 km</t>
  </si>
  <si>
    <t>979082219R00</t>
  </si>
  <si>
    <t>Příplatek za dopravu suti po suchu za další 1 km</t>
  </si>
  <si>
    <t>1,35*10 'Přepočtené koeficientem množství'</t>
  </si>
  <si>
    <t>979990103R00</t>
  </si>
  <si>
    <t>Poplatek za skládku suti - beton do 30x30 cm</t>
  </si>
  <si>
    <t>998223011R00</t>
  </si>
  <si>
    <t>Přesun hmot, pozemní komunikace, kryt dlážděný</t>
  </si>
  <si>
    <t>998276101R00</t>
  </si>
  <si>
    <t>Přesun hmot, trubní vedení plastová, otevř. výkop</t>
  </si>
  <si>
    <t>766416113R00</t>
  </si>
  <si>
    <t>Obložení stěn nad 5 m2 fošnami SM, pl. nad 1,5 m2</t>
  </si>
  <si>
    <t>0,145*1,48*14</t>
  </si>
  <si>
    <t>0,145*1,47*28</t>
  </si>
  <si>
    <t>0,145*1,09*28</t>
  </si>
  <si>
    <t>605126981R</t>
  </si>
  <si>
    <t>Fošna SM do tl. 30 mm dl. 3-5 m š. 100-250 mm, I. jakost</t>
  </si>
  <si>
    <t>0,375*1,04 'Přepočtené koeficientem množství'</t>
  </si>
  <si>
    <t>998766101R00</t>
  </si>
  <si>
    <t>Přesun hmot pro truhlářské konstr., výšky do 6 m</t>
  </si>
  <si>
    <t>767995107R00</t>
  </si>
  <si>
    <t>Výroba a montáž kov. atypických konstr. do 500 kg</t>
  </si>
  <si>
    <t>13224798R</t>
  </si>
  <si>
    <t>Tyč ocelová plochá jakost S235  30x3 mm, 11375</t>
  </si>
  <si>
    <t>13320930R</t>
  </si>
  <si>
    <t>Tyč ocelová plochá jakost S235  60x5 mm, 11375</t>
  </si>
  <si>
    <t>14587291R</t>
  </si>
  <si>
    <t>Profil čtvercový uzavř.svařovaný  S235  80 x 3 mm</t>
  </si>
  <si>
    <t>998767101R00</t>
  </si>
  <si>
    <t>Přesun hmot pro zámečnické konstr., výšky do 6 m</t>
  </si>
  <si>
    <t>783108811R00</t>
  </si>
  <si>
    <t>Tryskání minerál. materiálem, stupeň očištění Sa 1</t>
  </si>
  <si>
    <t>783181121R00</t>
  </si>
  <si>
    <t>Metalizace zinkem tl. 80-100 mikrometrů</t>
  </si>
  <si>
    <t>povrchová úprava kotevních sloupků</t>
  </si>
  <si>
    <t>2,35*0,08*4*11</t>
  </si>
  <si>
    <t>1,43*0,06*2*11</t>
  </si>
  <si>
    <t>1,43*0,005*11</t>
  </si>
  <si>
    <t>783682131R00</t>
  </si>
  <si>
    <t>Lazura ochranná olejová dřevěných podlah 2x</t>
  </si>
  <si>
    <t>odstín - hedvábně šedá RAL7044</t>
  </si>
  <si>
    <t>0,145*1,48*14*2</t>
  </si>
  <si>
    <t>0,145*1,47*28*2</t>
  </si>
  <si>
    <t>0,145*1,09*28*2</t>
  </si>
  <si>
    <t>230191016R00</t>
  </si>
  <si>
    <t>Uložení chráničky ve výkopu PE 110x4,2mm</t>
  </si>
  <si>
    <t>uložení kabelu VO do chráničky a položení rezervního prostupu</t>
  </si>
  <si>
    <t>3457114724R</t>
  </si>
  <si>
    <t>Trubka kabelová chránička KOPODUR KD 09110</t>
  </si>
  <si>
    <t>rezervní chránička</t>
  </si>
  <si>
    <t>3457114740R</t>
  </si>
  <si>
    <t>Trubka kabelová chránička KOPOHALF 06110/2</t>
  </si>
  <si>
    <t>dělená chránička pro uložení kabelu VO</t>
  </si>
  <si>
    <t>230194003R00</t>
  </si>
  <si>
    <t>Utěsnění chráničky manžetou DN 100</t>
  </si>
  <si>
    <t>460300101R00</t>
  </si>
  <si>
    <t>Vrtání jámy do D 55 cm</t>
  </si>
  <si>
    <t>základové patky pro kotevní sloupky</t>
  </si>
  <si>
    <t>3,14*0,15*0,15*0,6*11 = 0,466 m3</t>
  </si>
  <si>
    <t>004111020R</t>
  </si>
  <si>
    <t xml:space="preserve">Vypracování projektové dokumentace </t>
  </si>
  <si>
    <t>Soubor</t>
  </si>
  <si>
    <t>dílenská dokumentace pro konstrukci oplocení</t>
  </si>
  <si>
    <t>005111020R</t>
  </si>
  <si>
    <t>Vytyčení stavby</t>
  </si>
  <si>
    <t>005111021R</t>
  </si>
  <si>
    <t>Vytyčení inženýrských sítí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</si>
  <si>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</si>
  <si>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</si>
  <si>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</si>
  <si>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</si>
  <si>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</si>
  <si>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</si>
  <si>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005211010R</t>
  </si>
  <si>
    <t>Předání a převzetí staveniště</t>
  </si>
  <si>
    <t>005211030R</t>
  </si>
  <si>
    <t xml:space="preserve">Dočasná dopravní opatření </t>
  </si>
  <si>
    <t>přechodné dopravní značení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</si>
  <si>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</si>
  <si>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</si>
  <si>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</si>
  <si>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</si>
  <si>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plán BOZP</t>
  </si>
  <si>
    <t>005241010R</t>
  </si>
  <si>
    <t>Dokumentace skutečného provedení, geometrický plán</t>
  </si>
  <si>
    <t>005241020R</t>
  </si>
  <si>
    <t xml:space="preserve">Geodetické zaměření skutečného provedení 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</si>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</sst>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92" t="s">
        <v>42</v>
      </c>
      <c r="C1" s="93"/>
      <c r="D1" s="93"/>
      <c r="E1" s="93"/>
      <c r="F1" s="93"/>
      <c r="G1" s="93"/>
      <c r="H1" s="93"/>
      <c r="I1" s="93"/>
      <c r="J1" s="94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52</v>
      </c>
      <c r="E11" s="124"/>
      <c r="F11" s="124"/>
      <c r="G11" s="124"/>
      <c r="H11" s="28" t="s">
        <v>33</v>
      </c>
      <c r="I11" s="128" t="s">
        <v>56</v>
      </c>
      <c r="J11" s="11"/>
    </row>
    <row r="12" spans="1:15" ht="15.75" customHeight="1" x14ac:dyDescent="0.2">
      <c r="A12" s="4"/>
      <c r="B12" s="41"/>
      <c r="C12" s="26"/>
      <c r="D12" s="125" t="s">
        <v>53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55</v>
      </c>
      <c r="D13" s="126" t="s">
        <v>54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4"/>
      <c r="F15" s="84"/>
      <c r="G15" s="99"/>
      <c r="H15" s="99"/>
      <c r="I15" s="99" t="s">
        <v>28</v>
      </c>
      <c r="J15" s="100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1"/>
      <c r="F16" s="82"/>
      <c r="G16" s="81"/>
      <c r="H16" s="82"/>
      <c r="I16" s="81">
        <f>SUMIF(F47:F60,A16,I47:I60)+SUMIF(F47:F60,"PSU",I47:I60)</f>
        <v>0</v>
      </c>
      <c r="J16" s="8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1"/>
      <c r="F17" s="82"/>
      <c r="G17" s="81"/>
      <c r="H17" s="82"/>
      <c r="I17" s="81">
        <f>SUMIF(F47:F60,A17,I47:I60)</f>
        <v>0</v>
      </c>
      <c r="J17" s="8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1"/>
      <c r="F18" s="82"/>
      <c r="G18" s="81"/>
      <c r="H18" s="82"/>
      <c r="I18" s="81">
        <f>SUMIF(F47:F60,A18,I47:I60)</f>
        <v>0</v>
      </c>
      <c r="J18" s="83"/>
    </row>
    <row r="19" spans="1:10" ht="23.25" customHeight="1" x14ac:dyDescent="0.2">
      <c r="A19" s="193" t="s">
        <v>88</v>
      </c>
      <c r="B19" s="194" t="s">
        <v>26</v>
      </c>
      <c r="C19" s="58"/>
      <c r="D19" s="59"/>
      <c r="E19" s="81"/>
      <c r="F19" s="82"/>
      <c r="G19" s="81"/>
      <c r="H19" s="82"/>
      <c r="I19" s="81">
        <f>SUMIF(F47:F60,A19,I47:I60)</f>
        <v>0</v>
      </c>
      <c r="J19" s="83"/>
    </row>
    <row r="20" spans="1:10" ht="23.25" customHeight="1" x14ac:dyDescent="0.2">
      <c r="A20" s="193" t="s">
        <v>89</v>
      </c>
      <c r="B20" s="194" t="s">
        <v>27</v>
      </c>
      <c r="C20" s="58"/>
      <c r="D20" s="59"/>
      <c r="E20" s="81"/>
      <c r="F20" s="82"/>
      <c r="G20" s="81"/>
      <c r="H20" s="82"/>
      <c r="I20" s="81">
        <f>SUMIF(F47:F60,A20,I47:I60)</f>
        <v>0</v>
      </c>
      <c r="J20" s="83"/>
    </row>
    <row r="21" spans="1:10" ht="23.25" customHeight="1" x14ac:dyDescent="0.2">
      <c r="A21" s="4"/>
      <c r="B21" s="74" t="s">
        <v>28</v>
      </c>
      <c r="C21" s="75"/>
      <c r="D21" s="76"/>
      <c r="E21" s="90"/>
      <c r="F21" s="98"/>
      <c r="G21" s="90"/>
      <c r="H21" s="98"/>
      <c r="I21" s="90">
        <f>SUM(I16:J20)</f>
        <v>0</v>
      </c>
      <c r="J21" s="9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88">
        <f>ZakladDPHSniVypocet</f>
        <v>0</v>
      </c>
      <c r="H23" s="89"/>
      <c r="I23" s="89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86">
        <f>ZakladDPHSni*SazbaDPH1/100</f>
        <v>0</v>
      </c>
      <c r="H24" s="87"/>
      <c r="I24" s="8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88">
        <f>ZakladDPHZaklVypocet</f>
        <v>0</v>
      </c>
      <c r="H25" s="89"/>
      <c r="I25" s="89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95">
        <f>ZakladDPHZakl*SazbaDPH2/100</f>
        <v>0</v>
      </c>
      <c r="H26" s="96"/>
      <c r="I26" s="96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7">
        <f>0</f>
        <v>0</v>
      </c>
      <c r="H27" s="97"/>
      <c r="I27" s="97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44990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85" t="s">
        <v>2</v>
      </c>
      <c r="E35" s="8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57</v>
      </c>
      <c r="C39" s="138" t="s">
        <v>46</v>
      </c>
      <c r="D39" s="139"/>
      <c r="E39" s="139"/>
      <c r="F39" s="147">
        <f>'Rozpočet Pol'!AC133</f>
        <v>0</v>
      </c>
      <c r="G39" s="148">
        <f>'Rozpočet Pol'!AD133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58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60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61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62</v>
      </c>
      <c r="C47" s="175" t="s">
        <v>63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64</v>
      </c>
      <c r="C48" s="165" t="s">
        <v>65</v>
      </c>
      <c r="D48" s="167"/>
      <c r="E48" s="167"/>
      <c r="F48" s="183" t="s">
        <v>23</v>
      </c>
      <c r="G48" s="184"/>
      <c r="H48" s="184"/>
      <c r="I48" s="185">
        <f>'Rozpočet Pol'!G39</f>
        <v>0</v>
      </c>
      <c r="J48" s="185"/>
    </row>
    <row r="49" spans="1:10" ht="25.5" customHeight="1" x14ac:dyDescent="0.2">
      <c r="A49" s="163"/>
      <c r="B49" s="166" t="s">
        <v>66</v>
      </c>
      <c r="C49" s="165" t="s">
        <v>67</v>
      </c>
      <c r="D49" s="167"/>
      <c r="E49" s="167"/>
      <c r="F49" s="183" t="s">
        <v>23</v>
      </c>
      <c r="G49" s="184"/>
      <c r="H49" s="184"/>
      <c r="I49" s="185">
        <f>'Rozpočet Pol'!G43</f>
        <v>0</v>
      </c>
      <c r="J49" s="185"/>
    </row>
    <row r="50" spans="1:10" ht="25.5" customHeight="1" x14ac:dyDescent="0.2">
      <c r="A50" s="163"/>
      <c r="B50" s="166" t="s">
        <v>68</v>
      </c>
      <c r="C50" s="165" t="s">
        <v>69</v>
      </c>
      <c r="D50" s="167"/>
      <c r="E50" s="167"/>
      <c r="F50" s="183" t="s">
        <v>23</v>
      </c>
      <c r="G50" s="184"/>
      <c r="H50" s="184"/>
      <c r="I50" s="185">
        <f>'Rozpočet Pol'!G47</f>
        <v>0</v>
      </c>
      <c r="J50" s="185"/>
    </row>
    <row r="51" spans="1:10" ht="25.5" customHeight="1" x14ac:dyDescent="0.2">
      <c r="A51" s="163"/>
      <c r="B51" s="166" t="s">
        <v>70</v>
      </c>
      <c r="C51" s="165" t="s">
        <v>71</v>
      </c>
      <c r="D51" s="167"/>
      <c r="E51" s="167"/>
      <c r="F51" s="183" t="s">
        <v>23</v>
      </c>
      <c r="G51" s="184"/>
      <c r="H51" s="184"/>
      <c r="I51" s="185">
        <f>'Rozpočet Pol'!G56</f>
        <v>0</v>
      </c>
      <c r="J51" s="185"/>
    </row>
    <row r="52" spans="1:10" ht="25.5" customHeight="1" x14ac:dyDescent="0.2">
      <c r="A52" s="163"/>
      <c r="B52" s="166" t="s">
        <v>72</v>
      </c>
      <c r="C52" s="165" t="s">
        <v>73</v>
      </c>
      <c r="D52" s="167"/>
      <c r="E52" s="167"/>
      <c r="F52" s="183" t="s">
        <v>23</v>
      </c>
      <c r="G52" s="184"/>
      <c r="H52" s="184"/>
      <c r="I52" s="185">
        <f>'Rozpočet Pol'!G61</f>
        <v>0</v>
      </c>
      <c r="J52" s="185"/>
    </row>
    <row r="53" spans="1:10" ht="25.5" customHeight="1" x14ac:dyDescent="0.2">
      <c r="A53" s="163"/>
      <c r="B53" s="166" t="s">
        <v>74</v>
      </c>
      <c r="C53" s="165" t="s">
        <v>75</v>
      </c>
      <c r="D53" s="167"/>
      <c r="E53" s="167"/>
      <c r="F53" s="183" t="s">
        <v>23</v>
      </c>
      <c r="G53" s="184"/>
      <c r="H53" s="184"/>
      <c r="I53" s="185">
        <f>'Rozpočet Pol'!G70</f>
        <v>0</v>
      </c>
      <c r="J53" s="185"/>
    </row>
    <row r="54" spans="1:10" ht="25.5" customHeight="1" x14ac:dyDescent="0.2">
      <c r="A54" s="163"/>
      <c r="B54" s="166" t="s">
        <v>76</v>
      </c>
      <c r="C54" s="165" t="s">
        <v>77</v>
      </c>
      <c r="D54" s="167"/>
      <c r="E54" s="167"/>
      <c r="F54" s="183" t="s">
        <v>23</v>
      </c>
      <c r="G54" s="184"/>
      <c r="H54" s="184"/>
      <c r="I54" s="185">
        <f>'Rozpočet Pol'!G75</f>
        <v>0</v>
      </c>
      <c r="J54" s="185"/>
    </row>
    <row r="55" spans="1:10" ht="25.5" customHeight="1" x14ac:dyDescent="0.2">
      <c r="A55" s="163"/>
      <c r="B55" s="166" t="s">
        <v>78</v>
      </c>
      <c r="C55" s="165" t="s">
        <v>79</v>
      </c>
      <c r="D55" s="167"/>
      <c r="E55" s="167"/>
      <c r="F55" s="183" t="s">
        <v>24</v>
      </c>
      <c r="G55" s="184"/>
      <c r="H55" s="184"/>
      <c r="I55" s="185">
        <f>'Rozpočet Pol'!G78</f>
        <v>0</v>
      </c>
      <c r="J55" s="185"/>
    </row>
    <row r="56" spans="1:10" ht="25.5" customHeight="1" x14ac:dyDescent="0.2">
      <c r="A56" s="163"/>
      <c r="B56" s="166" t="s">
        <v>80</v>
      </c>
      <c r="C56" s="165" t="s">
        <v>81</v>
      </c>
      <c r="D56" s="167"/>
      <c r="E56" s="167"/>
      <c r="F56" s="183" t="s">
        <v>24</v>
      </c>
      <c r="G56" s="184"/>
      <c r="H56" s="184"/>
      <c r="I56" s="185">
        <f>'Rozpočet Pol'!G86</f>
        <v>0</v>
      </c>
      <c r="J56" s="185"/>
    </row>
    <row r="57" spans="1:10" ht="25.5" customHeight="1" x14ac:dyDescent="0.2">
      <c r="A57" s="163"/>
      <c r="B57" s="166" t="s">
        <v>82</v>
      </c>
      <c r="C57" s="165" t="s">
        <v>83</v>
      </c>
      <c r="D57" s="167"/>
      <c r="E57" s="167"/>
      <c r="F57" s="183" t="s">
        <v>24</v>
      </c>
      <c r="G57" s="184"/>
      <c r="H57" s="184"/>
      <c r="I57" s="185">
        <f>'Rozpočet Pol'!G92</f>
        <v>0</v>
      </c>
      <c r="J57" s="185"/>
    </row>
    <row r="58" spans="1:10" ht="25.5" customHeight="1" x14ac:dyDescent="0.2">
      <c r="A58" s="163"/>
      <c r="B58" s="166" t="s">
        <v>84</v>
      </c>
      <c r="C58" s="165" t="s">
        <v>85</v>
      </c>
      <c r="D58" s="167"/>
      <c r="E58" s="167"/>
      <c r="F58" s="183" t="s">
        <v>25</v>
      </c>
      <c r="G58" s="184"/>
      <c r="H58" s="184"/>
      <c r="I58" s="185">
        <f>'Rozpočet Pol'!G104</f>
        <v>0</v>
      </c>
      <c r="J58" s="185"/>
    </row>
    <row r="59" spans="1:10" ht="25.5" customHeight="1" x14ac:dyDescent="0.2">
      <c r="A59" s="163"/>
      <c r="B59" s="166" t="s">
        <v>86</v>
      </c>
      <c r="C59" s="165" t="s">
        <v>87</v>
      </c>
      <c r="D59" s="167"/>
      <c r="E59" s="167"/>
      <c r="F59" s="183" t="s">
        <v>25</v>
      </c>
      <c r="G59" s="184"/>
      <c r="H59" s="184"/>
      <c r="I59" s="185">
        <f>'Rozpočet Pol'!G112</f>
        <v>0</v>
      </c>
      <c r="J59" s="185"/>
    </row>
    <row r="60" spans="1:10" ht="25.5" customHeight="1" x14ac:dyDescent="0.2">
      <c r="A60" s="163"/>
      <c r="B60" s="177" t="s">
        <v>88</v>
      </c>
      <c r="C60" s="178" t="s">
        <v>26</v>
      </c>
      <c r="D60" s="179"/>
      <c r="E60" s="179"/>
      <c r="F60" s="186" t="s">
        <v>88</v>
      </c>
      <c r="G60" s="187"/>
      <c r="H60" s="187"/>
      <c r="I60" s="188">
        <f>'Rozpočet Pol'!G116</f>
        <v>0</v>
      </c>
      <c r="J60" s="188"/>
    </row>
    <row r="61" spans="1:10" ht="25.5" customHeight="1" x14ac:dyDescent="0.2">
      <c r="A61" s="164"/>
      <c r="B61" s="170" t="s">
        <v>1</v>
      </c>
      <c r="C61" s="170"/>
      <c r="D61" s="171"/>
      <c r="E61" s="171"/>
      <c r="F61" s="189"/>
      <c r="G61" s="190"/>
      <c r="H61" s="190"/>
      <c r="I61" s="191">
        <f>SUM(I47:I60)</f>
        <v>0</v>
      </c>
      <c r="J61" s="191"/>
    </row>
    <row r="62" spans="1:10" x14ac:dyDescent="0.2">
      <c r="F62" s="192"/>
      <c r="G62" s="130"/>
      <c r="H62" s="192"/>
      <c r="I62" s="130"/>
      <c r="J62" s="130"/>
    </row>
    <row r="63" spans="1:10" x14ac:dyDescent="0.2">
      <c r="F63" s="192"/>
      <c r="G63" s="130"/>
      <c r="H63" s="192"/>
      <c r="I63" s="130"/>
      <c r="J63" s="130"/>
    </row>
    <row r="64" spans="1:10" x14ac:dyDescent="0.2">
      <c r="F64" s="192"/>
      <c r="G64" s="130"/>
      <c r="H64" s="192"/>
      <c r="I64" s="130"/>
      <c r="J64" s="130"/>
    </row>
  </sheetData>
  <sheetProtection password="CA2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I61:J61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G15:H15"/>
    <mergeCell ref="I15:J15"/>
    <mergeCell ref="E16:F16"/>
    <mergeCell ref="D12:G12"/>
    <mergeCell ref="D13:G13"/>
    <mergeCell ref="D3:J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4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91</v>
      </c>
    </row>
    <row r="2" spans="1:60" ht="24.95" customHeight="1" x14ac:dyDescent="0.2">
      <c r="A2" s="202" t="s">
        <v>90</v>
      </c>
      <c r="B2" s="196"/>
      <c r="C2" s="197" t="s">
        <v>46</v>
      </c>
      <c r="D2" s="198"/>
      <c r="E2" s="198"/>
      <c r="F2" s="198"/>
      <c r="G2" s="204"/>
      <c r="AE2" t="s">
        <v>92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93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94</v>
      </c>
    </row>
    <row r="5" spans="1:60" hidden="1" x14ac:dyDescent="0.2">
      <c r="A5" s="206" t="s">
        <v>95</v>
      </c>
      <c r="B5" s="207"/>
      <c r="C5" s="208"/>
      <c r="D5" s="209"/>
      <c r="E5" s="209"/>
      <c r="F5" s="209"/>
      <c r="G5" s="210"/>
      <c r="AE5" t="s">
        <v>96</v>
      </c>
    </row>
    <row r="7" spans="1:60" ht="38.25" x14ac:dyDescent="0.2">
      <c r="A7" s="216" t="s">
        <v>97</v>
      </c>
      <c r="B7" s="217" t="s">
        <v>98</v>
      </c>
      <c r="C7" s="217" t="s">
        <v>99</v>
      </c>
      <c r="D7" s="216" t="s">
        <v>100</v>
      </c>
      <c r="E7" s="216" t="s">
        <v>101</v>
      </c>
      <c r="F7" s="211" t="s">
        <v>102</v>
      </c>
      <c r="G7" s="235" t="s">
        <v>28</v>
      </c>
      <c r="H7" s="236" t="s">
        <v>29</v>
      </c>
      <c r="I7" s="236" t="s">
        <v>103</v>
      </c>
      <c r="J7" s="236" t="s">
        <v>30</v>
      </c>
      <c r="K7" s="236" t="s">
        <v>104</v>
      </c>
      <c r="L7" s="236" t="s">
        <v>105</v>
      </c>
      <c r="M7" s="236" t="s">
        <v>106</v>
      </c>
      <c r="N7" s="236" t="s">
        <v>107</v>
      </c>
      <c r="O7" s="236" t="s">
        <v>108</v>
      </c>
      <c r="P7" s="236" t="s">
        <v>109</v>
      </c>
      <c r="Q7" s="236" t="s">
        <v>110</v>
      </c>
      <c r="R7" s="236" t="s">
        <v>111</v>
      </c>
      <c r="S7" s="236" t="s">
        <v>112</v>
      </c>
      <c r="T7" s="236" t="s">
        <v>113</v>
      </c>
      <c r="U7" s="219" t="s">
        <v>114</v>
      </c>
    </row>
    <row r="8" spans="1:60" x14ac:dyDescent="0.2">
      <c r="A8" s="237" t="s">
        <v>115</v>
      </c>
      <c r="B8" s="238" t="s">
        <v>62</v>
      </c>
      <c r="C8" s="239" t="s">
        <v>63</v>
      </c>
      <c r="D8" s="218"/>
      <c r="E8" s="240"/>
      <c r="F8" s="241"/>
      <c r="G8" s="241">
        <f>SUMIF(AE9:AE38,"&lt;&gt;NOR",G9:G38)</f>
        <v>0</v>
      </c>
      <c r="H8" s="241"/>
      <c r="I8" s="241">
        <f>SUM(I9:I38)</f>
        <v>0</v>
      </c>
      <c r="J8" s="241"/>
      <c r="K8" s="241">
        <f>SUM(K9:K38)</f>
        <v>0</v>
      </c>
      <c r="L8" s="241"/>
      <c r="M8" s="241">
        <f>SUM(M9:M38)</f>
        <v>0</v>
      </c>
      <c r="N8" s="218"/>
      <c r="O8" s="218">
        <f>SUM(O9:O38)</f>
        <v>1.3121500000000001</v>
      </c>
      <c r="P8" s="218"/>
      <c r="Q8" s="218">
        <f>SUM(Q9:Q38)</f>
        <v>1.35</v>
      </c>
      <c r="R8" s="218"/>
      <c r="S8" s="218"/>
      <c r="T8" s="237"/>
      <c r="U8" s="218">
        <f>SUM(U9:U38)</f>
        <v>34.270000000000003</v>
      </c>
      <c r="AE8" t="s">
        <v>116</v>
      </c>
    </row>
    <row r="9" spans="1:60" outlineLevel="1" x14ac:dyDescent="0.2">
      <c r="A9" s="213">
        <v>1</v>
      </c>
      <c r="B9" s="220" t="s">
        <v>117</v>
      </c>
      <c r="C9" s="263" t="s">
        <v>118</v>
      </c>
      <c r="D9" s="222" t="s">
        <v>119</v>
      </c>
      <c r="E9" s="227">
        <v>5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22">
        <v>0</v>
      </c>
      <c r="O9" s="222">
        <f>ROUND(E9*N9,5)</f>
        <v>0</v>
      </c>
      <c r="P9" s="222">
        <v>0.27</v>
      </c>
      <c r="Q9" s="222">
        <f>ROUND(E9*P9,5)</f>
        <v>1.35</v>
      </c>
      <c r="R9" s="222"/>
      <c r="S9" s="222"/>
      <c r="T9" s="223">
        <v>0.123</v>
      </c>
      <c r="U9" s="222">
        <f>ROUND(E9*T9,2)</f>
        <v>0.62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120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20" t="s">
        <v>121</v>
      </c>
      <c r="C10" s="263" t="s">
        <v>122</v>
      </c>
      <c r="D10" s="222" t="s">
        <v>123</v>
      </c>
      <c r="E10" s="227">
        <v>2.5619999999999998</v>
      </c>
      <c r="F10" s="230"/>
      <c r="G10" s="231">
        <f>ROUND(E10*F10,2)</f>
        <v>0</v>
      </c>
      <c r="H10" s="230"/>
      <c r="I10" s="231">
        <f>ROUND(E10*H10,2)</f>
        <v>0</v>
      </c>
      <c r="J10" s="230"/>
      <c r="K10" s="231">
        <f>ROUND(E10*J10,2)</f>
        <v>0</v>
      </c>
      <c r="L10" s="231">
        <v>21</v>
      </c>
      <c r="M10" s="231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9.7000000000000003E-2</v>
      </c>
      <c r="U10" s="222">
        <f>ROUND(E10*T10,2)</f>
        <v>0.25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120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/>
      <c r="B11" s="220"/>
      <c r="C11" s="264" t="s">
        <v>124</v>
      </c>
      <c r="D11" s="224"/>
      <c r="E11" s="228"/>
      <c r="F11" s="232"/>
      <c r="G11" s="233"/>
      <c r="H11" s="231"/>
      <c r="I11" s="231"/>
      <c r="J11" s="231"/>
      <c r="K11" s="231"/>
      <c r="L11" s="231"/>
      <c r="M11" s="231"/>
      <c r="N11" s="222"/>
      <c r="O11" s="222"/>
      <c r="P11" s="222"/>
      <c r="Q11" s="222"/>
      <c r="R11" s="222"/>
      <c r="S11" s="222"/>
      <c r="T11" s="223"/>
      <c r="U11" s="222"/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125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5" t="str">
        <f>C11</f>
        <v>sejmutí ornice tl. 150 mm</v>
      </c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/>
      <c r="B12" s="220"/>
      <c r="C12" s="264" t="s">
        <v>126</v>
      </c>
      <c r="D12" s="224"/>
      <c r="E12" s="228"/>
      <c r="F12" s="232"/>
      <c r="G12" s="233"/>
      <c r="H12" s="231"/>
      <c r="I12" s="231"/>
      <c r="J12" s="231"/>
      <c r="K12" s="231"/>
      <c r="L12" s="231"/>
      <c r="M12" s="231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125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5" t="str">
        <f>C12</f>
        <v>5,1*3,35*0,15</v>
      </c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3</v>
      </c>
      <c r="B13" s="220" t="s">
        <v>127</v>
      </c>
      <c r="C13" s="263" t="s">
        <v>128</v>
      </c>
      <c r="D13" s="222" t="s">
        <v>123</v>
      </c>
      <c r="E13" s="227">
        <v>7.2670000000000003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21</v>
      </c>
      <c r="M13" s="231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3.5329999999999999</v>
      </c>
      <c r="U13" s="222">
        <f>ROUND(E13*T13,2)</f>
        <v>25.67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120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/>
      <c r="B14" s="220"/>
      <c r="C14" s="264" t="s">
        <v>129</v>
      </c>
      <c r="D14" s="224"/>
      <c r="E14" s="228"/>
      <c r="F14" s="232"/>
      <c r="G14" s="233"/>
      <c r="H14" s="231"/>
      <c r="I14" s="231"/>
      <c r="J14" s="231"/>
      <c r="K14" s="231"/>
      <c r="L14" s="231"/>
      <c r="M14" s="231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125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5" t="str">
        <f>C14</f>
        <v>obnažení kabelu VO a uložení do hl. 1,1 m</v>
      </c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/>
      <c r="B15" s="220"/>
      <c r="C15" s="264" t="s">
        <v>130</v>
      </c>
      <c r="D15" s="224"/>
      <c r="E15" s="228"/>
      <c r="F15" s="232"/>
      <c r="G15" s="233"/>
      <c r="H15" s="231"/>
      <c r="I15" s="231"/>
      <c r="J15" s="231"/>
      <c r="K15" s="231"/>
      <c r="L15" s="231"/>
      <c r="M15" s="231"/>
      <c r="N15" s="222"/>
      <c r="O15" s="222"/>
      <c r="P15" s="222"/>
      <c r="Q15" s="222"/>
      <c r="R15" s="222"/>
      <c r="S15" s="222"/>
      <c r="T15" s="223"/>
      <c r="U15" s="222"/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125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5" t="str">
        <f>C15</f>
        <v>0,5*1,1*7,0</v>
      </c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/>
      <c r="B16" s="220"/>
      <c r="C16" s="264" t="s">
        <v>131</v>
      </c>
      <c r="D16" s="224"/>
      <c r="E16" s="228"/>
      <c r="F16" s="232"/>
      <c r="G16" s="233"/>
      <c r="H16" s="231"/>
      <c r="I16" s="231"/>
      <c r="J16" s="231"/>
      <c r="K16" s="231"/>
      <c r="L16" s="231"/>
      <c r="M16" s="231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125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5" t="str">
        <f>C16</f>
        <v>výkop pro kontejnerové stání</v>
      </c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/>
      <c r="B17" s="220"/>
      <c r="C17" s="264" t="s">
        <v>132</v>
      </c>
      <c r="D17" s="224"/>
      <c r="E17" s="228"/>
      <c r="F17" s="232"/>
      <c r="G17" s="233"/>
      <c r="H17" s="231"/>
      <c r="I17" s="231"/>
      <c r="J17" s="231"/>
      <c r="K17" s="231"/>
      <c r="L17" s="231"/>
      <c r="M17" s="231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125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5" t="str">
        <f>C17</f>
        <v>5,1*3,35*0,2</v>
      </c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13">
        <v>4</v>
      </c>
      <c r="B18" s="220" t="s">
        <v>133</v>
      </c>
      <c r="C18" s="263" t="s">
        <v>134</v>
      </c>
      <c r="D18" s="222" t="s">
        <v>123</v>
      </c>
      <c r="E18" s="227">
        <v>7.5949999999999998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21</v>
      </c>
      <c r="M18" s="231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1.0999999999999999E-2</v>
      </c>
      <c r="U18" s="222">
        <f>ROUND(E18*T18,2)</f>
        <v>0.08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120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/>
      <c r="B19" s="220"/>
      <c r="C19" s="264" t="s">
        <v>135</v>
      </c>
      <c r="D19" s="224"/>
      <c r="E19" s="228"/>
      <c r="F19" s="232"/>
      <c r="G19" s="233"/>
      <c r="H19" s="231"/>
      <c r="I19" s="231"/>
      <c r="J19" s="231"/>
      <c r="K19" s="231"/>
      <c r="L19" s="231"/>
      <c r="M19" s="231"/>
      <c r="N19" s="222"/>
      <c r="O19" s="222"/>
      <c r="P19" s="222"/>
      <c r="Q19" s="222"/>
      <c r="R19" s="222"/>
      <c r="S19" s="222"/>
      <c r="T19" s="223"/>
      <c r="U19" s="222"/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125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5" t="str">
        <f>C19</f>
        <v>2,562+7,267+0,466-2,1-0,6</v>
      </c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5</v>
      </c>
      <c r="B20" s="220" t="s">
        <v>136</v>
      </c>
      <c r="C20" s="263" t="s">
        <v>137</v>
      </c>
      <c r="D20" s="222" t="s">
        <v>123</v>
      </c>
      <c r="E20" s="227">
        <v>7.5949999999999998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21</v>
      </c>
      <c r="M20" s="231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0.65200000000000002</v>
      </c>
      <c r="U20" s="222">
        <f>ROUND(E20*T20,2)</f>
        <v>4.95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120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>
        <v>6</v>
      </c>
      <c r="B21" s="220" t="s">
        <v>138</v>
      </c>
      <c r="C21" s="263" t="s">
        <v>139</v>
      </c>
      <c r="D21" s="222" t="s">
        <v>123</v>
      </c>
      <c r="E21" s="227">
        <v>2.1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21</v>
      </c>
      <c r="M21" s="231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0.20200000000000001</v>
      </c>
      <c r="U21" s="222">
        <f>ROUND(E21*T21,2)</f>
        <v>0.42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120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/>
      <c r="B22" s="220"/>
      <c r="C22" s="264" t="s">
        <v>140</v>
      </c>
      <c r="D22" s="224"/>
      <c r="E22" s="228"/>
      <c r="F22" s="232"/>
      <c r="G22" s="233"/>
      <c r="H22" s="231"/>
      <c r="I22" s="231"/>
      <c r="J22" s="231"/>
      <c r="K22" s="231"/>
      <c r="L22" s="231"/>
      <c r="M22" s="231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125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5" t="str">
        <f>C22</f>
        <v>zásyp výkopkem obnažený kabel VO</v>
      </c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/>
      <c r="B23" s="220"/>
      <c r="C23" s="264" t="s">
        <v>141</v>
      </c>
      <c r="D23" s="224"/>
      <c r="E23" s="228"/>
      <c r="F23" s="232"/>
      <c r="G23" s="233"/>
      <c r="H23" s="231"/>
      <c r="I23" s="231"/>
      <c r="J23" s="231"/>
      <c r="K23" s="231"/>
      <c r="L23" s="231"/>
      <c r="M23" s="231"/>
      <c r="N23" s="222"/>
      <c r="O23" s="222"/>
      <c r="P23" s="222"/>
      <c r="Q23" s="222"/>
      <c r="R23" s="222"/>
      <c r="S23" s="222"/>
      <c r="T23" s="223"/>
      <c r="U23" s="222"/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125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5" t="str">
        <f>C23</f>
        <v>0,6*0,5*7,0</v>
      </c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7</v>
      </c>
      <c r="B24" s="220" t="s">
        <v>142</v>
      </c>
      <c r="C24" s="263" t="s">
        <v>143</v>
      </c>
      <c r="D24" s="222" t="s">
        <v>123</v>
      </c>
      <c r="E24" s="227">
        <v>0.52500000000000002</v>
      </c>
      <c r="F24" s="230"/>
      <c r="G24" s="231">
        <f>ROUND(E24*F24,2)</f>
        <v>0</v>
      </c>
      <c r="H24" s="230"/>
      <c r="I24" s="231">
        <f>ROUND(E24*H24,2)</f>
        <v>0</v>
      </c>
      <c r="J24" s="230"/>
      <c r="K24" s="231">
        <f>ROUND(E24*J24,2)</f>
        <v>0</v>
      </c>
      <c r="L24" s="231">
        <v>21</v>
      </c>
      <c r="M24" s="231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1.587</v>
      </c>
      <c r="U24" s="222">
        <f>ROUND(E24*T24,2)</f>
        <v>0.83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120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/>
      <c r="B25" s="220"/>
      <c r="C25" s="264" t="s">
        <v>144</v>
      </c>
      <c r="D25" s="224"/>
      <c r="E25" s="228"/>
      <c r="F25" s="232"/>
      <c r="G25" s="233"/>
      <c r="H25" s="231"/>
      <c r="I25" s="231"/>
      <c r="J25" s="231"/>
      <c r="K25" s="231"/>
      <c r="L25" s="231"/>
      <c r="M25" s="231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125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5" t="str">
        <f>C25</f>
        <v>obsyp chráničky kabelu VO tl.150 mm</v>
      </c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/>
      <c r="B26" s="220"/>
      <c r="C26" s="264" t="s">
        <v>145</v>
      </c>
      <c r="D26" s="224"/>
      <c r="E26" s="228"/>
      <c r="F26" s="232"/>
      <c r="G26" s="233"/>
      <c r="H26" s="231"/>
      <c r="I26" s="231"/>
      <c r="J26" s="231"/>
      <c r="K26" s="231"/>
      <c r="L26" s="231"/>
      <c r="M26" s="231"/>
      <c r="N26" s="222"/>
      <c r="O26" s="222"/>
      <c r="P26" s="222"/>
      <c r="Q26" s="222"/>
      <c r="R26" s="222"/>
      <c r="S26" s="222"/>
      <c r="T26" s="223"/>
      <c r="U26" s="22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125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5" t="str">
        <f>C26</f>
        <v>0,15*0,5*7,0</v>
      </c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>
        <v>8</v>
      </c>
      <c r="B27" s="220" t="s">
        <v>146</v>
      </c>
      <c r="C27" s="263" t="s">
        <v>147</v>
      </c>
      <c r="D27" s="222" t="s">
        <v>148</v>
      </c>
      <c r="E27" s="227">
        <v>1.3120000000000001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21</v>
      </c>
      <c r="M27" s="231">
        <f>G27*(1+L27/100)</f>
        <v>0</v>
      </c>
      <c r="N27" s="222">
        <v>1</v>
      </c>
      <c r="O27" s="222">
        <f>ROUND(E27*N27,5)</f>
        <v>1.3120000000000001</v>
      </c>
      <c r="P27" s="222">
        <v>0</v>
      </c>
      <c r="Q27" s="222">
        <f>ROUND(E27*P27,5)</f>
        <v>0</v>
      </c>
      <c r="R27" s="222"/>
      <c r="S27" s="222"/>
      <c r="T27" s="223">
        <v>0</v>
      </c>
      <c r="U27" s="222">
        <f>ROUND(E27*T27,2)</f>
        <v>0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149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/>
      <c r="B28" s="220"/>
      <c r="C28" s="264" t="s">
        <v>144</v>
      </c>
      <c r="D28" s="224"/>
      <c r="E28" s="228"/>
      <c r="F28" s="232"/>
      <c r="G28" s="233"/>
      <c r="H28" s="231"/>
      <c r="I28" s="231"/>
      <c r="J28" s="231"/>
      <c r="K28" s="231"/>
      <c r="L28" s="231"/>
      <c r="M28" s="231"/>
      <c r="N28" s="222"/>
      <c r="O28" s="222"/>
      <c r="P28" s="222"/>
      <c r="Q28" s="222"/>
      <c r="R28" s="222"/>
      <c r="S28" s="222"/>
      <c r="T28" s="223"/>
      <c r="U28" s="222"/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125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5" t="str">
        <f>C28</f>
        <v>obsyp chráničky kabelu VO tl.150 mm</v>
      </c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/>
      <c r="B29" s="220"/>
      <c r="C29" s="264" t="s">
        <v>150</v>
      </c>
      <c r="D29" s="224"/>
      <c r="E29" s="228"/>
      <c r="F29" s="232"/>
      <c r="G29" s="233"/>
      <c r="H29" s="231"/>
      <c r="I29" s="231"/>
      <c r="J29" s="231"/>
      <c r="K29" s="231"/>
      <c r="L29" s="231"/>
      <c r="M29" s="231"/>
      <c r="N29" s="222"/>
      <c r="O29" s="222"/>
      <c r="P29" s="222"/>
      <c r="Q29" s="222"/>
      <c r="R29" s="222"/>
      <c r="S29" s="222"/>
      <c r="T29" s="223"/>
      <c r="U29" s="222"/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125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5" t="str">
        <f>C29</f>
        <v>0,525*2,5 'Přepočtené koeficientem množství'</v>
      </c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9</v>
      </c>
      <c r="B30" s="220" t="s">
        <v>151</v>
      </c>
      <c r="C30" s="263" t="s">
        <v>152</v>
      </c>
      <c r="D30" s="222" t="s">
        <v>153</v>
      </c>
      <c r="E30" s="227">
        <v>6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21</v>
      </c>
      <c r="M30" s="231">
        <f>G30*(1+L30/100)</f>
        <v>0</v>
      </c>
      <c r="N30" s="222">
        <v>0</v>
      </c>
      <c r="O30" s="222">
        <f>ROUND(E30*N30,5)</f>
        <v>0</v>
      </c>
      <c r="P30" s="222">
        <v>0</v>
      </c>
      <c r="Q30" s="222">
        <f>ROUND(E30*P30,5)</f>
        <v>0</v>
      </c>
      <c r="R30" s="222"/>
      <c r="S30" s="222"/>
      <c r="T30" s="223">
        <v>0.06</v>
      </c>
      <c r="U30" s="222">
        <f>ROUND(E30*T30,2)</f>
        <v>0.36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120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10</v>
      </c>
      <c r="B31" s="220" t="s">
        <v>154</v>
      </c>
      <c r="C31" s="263" t="s">
        <v>155</v>
      </c>
      <c r="D31" s="222" t="s">
        <v>156</v>
      </c>
      <c r="E31" s="227">
        <v>0.15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21</v>
      </c>
      <c r="M31" s="231">
        <f>G31*(1+L31/100)</f>
        <v>0</v>
      </c>
      <c r="N31" s="222">
        <v>1E-3</v>
      </c>
      <c r="O31" s="222">
        <f>ROUND(E31*N31,5)</f>
        <v>1.4999999999999999E-4</v>
      </c>
      <c r="P31" s="222">
        <v>0</v>
      </c>
      <c r="Q31" s="222">
        <f>ROUND(E31*P31,5)</f>
        <v>0</v>
      </c>
      <c r="R31" s="222"/>
      <c r="S31" s="222"/>
      <c r="T31" s="223">
        <v>0</v>
      </c>
      <c r="U31" s="222">
        <f>ROUND(E31*T31,2)</f>
        <v>0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149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/>
      <c r="B32" s="220"/>
      <c r="C32" s="264" t="s">
        <v>157</v>
      </c>
      <c r="D32" s="224"/>
      <c r="E32" s="228"/>
      <c r="F32" s="232"/>
      <c r="G32" s="233"/>
      <c r="H32" s="231"/>
      <c r="I32" s="231"/>
      <c r="J32" s="231"/>
      <c r="K32" s="231"/>
      <c r="L32" s="231"/>
      <c r="M32" s="231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125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5" t="str">
        <f>C32</f>
        <v>6,0*0,025 'Přepočtené koeficientem množství'</v>
      </c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11</v>
      </c>
      <c r="B33" s="220" t="s">
        <v>158</v>
      </c>
      <c r="C33" s="263" t="s">
        <v>159</v>
      </c>
      <c r="D33" s="222" t="s">
        <v>153</v>
      </c>
      <c r="E33" s="227">
        <v>17.085000000000001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21</v>
      </c>
      <c r="M33" s="231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1.7999999999999999E-2</v>
      </c>
      <c r="U33" s="222">
        <f>ROUND(E33*T33,2)</f>
        <v>0.31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120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/>
      <c r="B34" s="220"/>
      <c r="C34" s="264" t="s">
        <v>160</v>
      </c>
      <c r="D34" s="224"/>
      <c r="E34" s="228"/>
      <c r="F34" s="232"/>
      <c r="G34" s="233"/>
      <c r="H34" s="231"/>
      <c r="I34" s="231"/>
      <c r="J34" s="231"/>
      <c r="K34" s="231"/>
      <c r="L34" s="231"/>
      <c r="M34" s="231"/>
      <c r="N34" s="222"/>
      <c r="O34" s="222"/>
      <c r="P34" s="222"/>
      <c r="Q34" s="222"/>
      <c r="R34" s="222"/>
      <c r="S34" s="222"/>
      <c r="T34" s="223"/>
      <c r="U34" s="222"/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125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5" t="str">
        <f>C34</f>
        <v>5,1*3,35</v>
      </c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12</v>
      </c>
      <c r="B35" s="220" t="s">
        <v>161</v>
      </c>
      <c r="C35" s="263" t="s">
        <v>162</v>
      </c>
      <c r="D35" s="222" t="s">
        <v>153</v>
      </c>
      <c r="E35" s="227">
        <v>6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21</v>
      </c>
      <c r="M35" s="231">
        <f>G35*(1+L35/100)</f>
        <v>0</v>
      </c>
      <c r="N35" s="222">
        <v>0</v>
      </c>
      <c r="O35" s="222">
        <f>ROUND(E35*N35,5)</f>
        <v>0</v>
      </c>
      <c r="P35" s="222">
        <v>0</v>
      </c>
      <c r="Q35" s="222">
        <f>ROUND(E35*P35,5)</f>
        <v>0</v>
      </c>
      <c r="R35" s="222"/>
      <c r="S35" s="222"/>
      <c r="T35" s="223">
        <v>0.13</v>
      </c>
      <c r="U35" s="222">
        <f>ROUND(E35*T35,2)</f>
        <v>0.78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120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/>
      <c r="B36" s="220"/>
      <c r="C36" s="264" t="s">
        <v>163</v>
      </c>
      <c r="D36" s="224"/>
      <c r="E36" s="228"/>
      <c r="F36" s="232"/>
      <c r="G36" s="233"/>
      <c r="H36" s="231"/>
      <c r="I36" s="231"/>
      <c r="J36" s="231"/>
      <c r="K36" s="231"/>
      <c r="L36" s="231"/>
      <c r="M36" s="231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125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5" t="str">
        <f>C36</f>
        <v>bude zpětně použita sejmutá ornice</v>
      </c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/>
      <c r="B37" s="220"/>
      <c r="C37" s="264" t="s">
        <v>164</v>
      </c>
      <c r="D37" s="224"/>
      <c r="E37" s="228"/>
      <c r="F37" s="232"/>
      <c r="G37" s="233"/>
      <c r="H37" s="231"/>
      <c r="I37" s="231"/>
      <c r="J37" s="231"/>
      <c r="K37" s="231"/>
      <c r="L37" s="231"/>
      <c r="M37" s="231"/>
      <c r="N37" s="222"/>
      <c r="O37" s="222"/>
      <c r="P37" s="222"/>
      <c r="Q37" s="222"/>
      <c r="R37" s="222"/>
      <c r="S37" s="222"/>
      <c r="T37" s="223"/>
      <c r="U37" s="222"/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125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5" t="str">
        <f>C37</f>
        <v>0,1*6,0 = 0,6 m3</v>
      </c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13</v>
      </c>
      <c r="B38" s="220" t="s">
        <v>165</v>
      </c>
      <c r="C38" s="263" t="s">
        <v>166</v>
      </c>
      <c r="D38" s="222" t="s">
        <v>123</v>
      </c>
      <c r="E38" s="227">
        <v>7.5949999999999998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21</v>
      </c>
      <c r="M38" s="231">
        <f>G38*(1+L38/100)</f>
        <v>0</v>
      </c>
      <c r="N38" s="222">
        <v>0</v>
      </c>
      <c r="O38" s="222">
        <f>ROUND(E38*N38,5)</f>
        <v>0</v>
      </c>
      <c r="P38" s="222">
        <v>0</v>
      </c>
      <c r="Q38" s="222">
        <f>ROUND(E38*P38,5)</f>
        <v>0</v>
      </c>
      <c r="R38" s="222"/>
      <c r="S38" s="222"/>
      <c r="T38" s="223">
        <v>0</v>
      </c>
      <c r="U38" s="222">
        <f>ROUND(E38*T38,2)</f>
        <v>0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120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x14ac:dyDescent="0.2">
      <c r="A39" s="214" t="s">
        <v>115</v>
      </c>
      <c r="B39" s="221" t="s">
        <v>64</v>
      </c>
      <c r="C39" s="265" t="s">
        <v>65</v>
      </c>
      <c r="D39" s="225"/>
      <c r="E39" s="229"/>
      <c r="F39" s="234"/>
      <c r="G39" s="234">
        <f>SUMIF(AE40:AE42,"&lt;&gt;NOR",G40:G42)</f>
        <v>0</v>
      </c>
      <c r="H39" s="234"/>
      <c r="I39" s="234">
        <f>SUM(I40:I42)</f>
        <v>0</v>
      </c>
      <c r="J39" s="234"/>
      <c r="K39" s="234">
        <f>SUM(K40:K42)</f>
        <v>0</v>
      </c>
      <c r="L39" s="234"/>
      <c r="M39" s="234">
        <f>SUM(M40:M42)</f>
        <v>0</v>
      </c>
      <c r="N39" s="225"/>
      <c r="O39" s="225">
        <f>SUM(O40:O42)</f>
        <v>1.17665</v>
      </c>
      <c r="P39" s="225"/>
      <c r="Q39" s="225">
        <f>SUM(Q40:Q42)</f>
        <v>0</v>
      </c>
      <c r="R39" s="225"/>
      <c r="S39" s="225"/>
      <c r="T39" s="226"/>
      <c r="U39" s="225">
        <f>SUM(U40:U42)</f>
        <v>0.22</v>
      </c>
      <c r="AE39" t="s">
        <v>116</v>
      </c>
    </row>
    <row r="40" spans="1:60" outlineLevel="1" x14ac:dyDescent="0.2">
      <c r="A40" s="213">
        <v>14</v>
      </c>
      <c r="B40" s="220" t="s">
        <v>167</v>
      </c>
      <c r="C40" s="263" t="s">
        <v>168</v>
      </c>
      <c r="D40" s="222" t="s">
        <v>123</v>
      </c>
      <c r="E40" s="227">
        <v>0.46600000000000003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21</v>
      </c>
      <c r="M40" s="231">
        <f>G40*(1+L40/100)</f>
        <v>0</v>
      </c>
      <c r="N40" s="222">
        <v>2.5249999999999999</v>
      </c>
      <c r="O40" s="222">
        <f>ROUND(E40*N40,5)</f>
        <v>1.17665</v>
      </c>
      <c r="P40" s="222">
        <v>0</v>
      </c>
      <c r="Q40" s="222">
        <f>ROUND(E40*P40,5)</f>
        <v>0</v>
      </c>
      <c r="R40" s="222"/>
      <c r="S40" s="222"/>
      <c r="T40" s="223">
        <v>0.47699999999999998</v>
      </c>
      <c r="U40" s="222">
        <f>ROUND(E40*T40,2)</f>
        <v>0.22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120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/>
      <c r="B41" s="220"/>
      <c r="C41" s="264" t="s">
        <v>169</v>
      </c>
      <c r="D41" s="224"/>
      <c r="E41" s="228"/>
      <c r="F41" s="232"/>
      <c r="G41" s="233"/>
      <c r="H41" s="231"/>
      <c r="I41" s="231"/>
      <c r="J41" s="231"/>
      <c r="K41" s="231"/>
      <c r="L41" s="231"/>
      <c r="M41" s="231"/>
      <c r="N41" s="222"/>
      <c r="O41" s="222"/>
      <c r="P41" s="222"/>
      <c r="Q41" s="222"/>
      <c r="R41" s="222"/>
      <c r="S41" s="222"/>
      <c r="T41" s="223"/>
      <c r="U41" s="222"/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125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5" t="str">
        <f>C41</f>
        <v>základové patky pro oplocení</v>
      </c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/>
      <c r="B42" s="220"/>
      <c r="C42" s="264" t="s">
        <v>170</v>
      </c>
      <c r="D42" s="224"/>
      <c r="E42" s="228"/>
      <c r="F42" s="232"/>
      <c r="G42" s="233"/>
      <c r="H42" s="231"/>
      <c r="I42" s="231"/>
      <c r="J42" s="231"/>
      <c r="K42" s="231"/>
      <c r="L42" s="231"/>
      <c r="M42" s="231"/>
      <c r="N42" s="222"/>
      <c r="O42" s="222"/>
      <c r="P42" s="222"/>
      <c r="Q42" s="222"/>
      <c r="R42" s="222"/>
      <c r="S42" s="222"/>
      <c r="T42" s="223"/>
      <c r="U42" s="222"/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125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5" t="str">
        <f>C42</f>
        <v>3,14*0,15*0,15*0,6*11</v>
      </c>
      <c r="BB42" s="212"/>
      <c r="BC42" s="212"/>
      <c r="BD42" s="212"/>
      <c r="BE42" s="212"/>
      <c r="BF42" s="212"/>
      <c r="BG42" s="212"/>
      <c r="BH42" s="212"/>
    </row>
    <row r="43" spans="1:60" x14ac:dyDescent="0.2">
      <c r="A43" s="214" t="s">
        <v>115</v>
      </c>
      <c r="B43" s="221" t="s">
        <v>66</v>
      </c>
      <c r="C43" s="265" t="s">
        <v>67</v>
      </c>
      <c r="D43" s="225"/>
      <c r="E43" s="229"/>
      <c r="F43" s="234"/>
      <c r="G43" s="234">
        <f>SUMIF(AE44:AE46,"&lt;&gt;NOR",G44:G46)</f>
        <v>0</v>
      </c>
      <c r="H43" s="234"/>
      <c r="I43" s="234">
        <f>SUM(I44:I46)</f>
        <v>0</v>
      </c>
      <c r="J43" s="234"/>
      <c r="K43" s="234">
        <f>SUM(K44:K46)</f>
        <v>0</v>
      </c>
      <c r="L43" s="234"/>
      <c r="M43" s="234">
        <f>SUM(M44:M46)</f>
        <v>0</v>
      </c>
      <c r="N43" s="225"/>
      <c r="O43" s="225">
        <f>SUM(O44:O46)</f>
        <v>0.14559</v>
      </c>
      <c r="P43" s="225"/>
      <c r="Q43" s="225">
        <f>SUM(Q44:Q46)</f>
        <v>0</v>
      </c>
      <c r="R43" s="225"/>
      <c r="S43" s="225"/>
      <c r="T43" s="226"/>
      <c r="U43" s="225">
        <f>SUM(U44:U46)</f>
        <v>0.1</v>
      </c>
      <c r="AE43" t="s">
        <v>116</v>
      </c>
    </row>
    <row r="44" spans="1:60" outlineLevel="1" x14ac:dyDescent="0.2">
      <c r="A44" s="213">
        <v>15</v>
      </c>
      <c r="B44" s="220" t="s">
        <v>171</v>
      </c>
      <c r="C44" s="263" t="s">
        <v>172</v>
      </c>
      <c r="D44" s="222" t="s">
        <v>123</v>
      </c>
      <c r="E44" s="227">
        <v>7.6999999999999999E-2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21</v>
      </c>
      <c r="M44" s="231">
        <f>G44*(1+L44/100)</f>
        <v>0</v>
      </c>
      <c r="N44" s="222">
        <v>1.8907700000000001</v>
      </c>
      <c r="O44" s="222">
        <f>ROUND(E44*N44,5)</f>
        <v>0.14559</v>
      </c>
      <c r="P44" s="222">
        <v>0</v>
      </c>
      <c r="Q44" s="222">
        <f>ROUND(E44*P44,5)</f>
        <v>0</v>
      </c>
      <c r="R44" s="222"/>
      <c r="S44" s="222"/>
      <c r="T44" s="223">
        <v>1.3169999999999999</v>
      </c>
      <c r="U44" s="222">
        <f>ROUND(E44*T44,2)</f>
        <v>0.1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120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/>
      <c r="B45" s="220"/>
      <c r="C45" s="264" t="s">
        <v>173</v>
      </c>
      <c r="D45" s="224"/>
      <c r="E45" s="228"/>
      <c r="F45" s="232"/>
      <c r="G45" s="233"/>
      <c r="H45" s="231"/>
      <c r="I45" s="231"/>
      <c r="J45" s="231"/>
      <c r="K45" s="231"/>
      <c r="L45" s="231"/>
      <c r="M45" s="231"/>
      <c r="N45" s="222"/>
      <c r="O45" s="222"/>
      <c r="P45" s="222"/>
      <c r="Q45" s="222"/>
      <c r="R45" s="222"/>
      <c r="S45" s="222"/>
      <c r="T45" s="223"/>
      <c r="U45" s="222"/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125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5" t="str">
        <f>C45</f>
        <v>lože pod bet. patky</v>
      </c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/>
      <c r="B46" s="220"/>
      <c r="C46" s="264" t="s">
        <v>174</v>
      </c>
      <c r="D46" s="224"/>
      <c r="E46" s="228"/>
      <c r="F46" s="232"/>
      <c r="G46" s="233"/>
      <c r="H46" s="231"/>
      <c r="I46" s="231"/>
      <c r="J46" s="231"/>
      <c r="K46" s="231"/>
      <c r="L46" s="231"/>
      <c r="M46" s="231"/>
      <c r="N46" s="222"/>
      <c r="O46" s="222"/>
      <c r="P46" s="222"/>
      <c r="Q46" s="222"/>
      <c r="R46" s="222"/>
      <c r="S46" s="222"/>
      <c r="T46" s="223"/>
      <c r="U46" s="222"/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125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5" t="str">
        <f>C46</f>
        <v>3,14*0,15*0,15*0,1*11</v>
      </c>
      <c r="BB46" s="212"/>
      <c r="BC46" s="212"/>
      <c r="BD46" s="212"/>
      <c r="BE46" s="212"/>
      <c r="BF46" s="212"/>
      <c r="BG46" s="212"/>
      <c r="BH46" s="212"/>
    </row>
    <row r="47" spans="1:60" x14ac:dyDescent="0.2">
      <c r="A47" s="214" t="s">
        <v>115</v>
      </c>
      <c r="B47" s="221" t="s">
        <v>68</v>
      </c>
      <c r="C47" s="265" t="s">
        <v>69</v>
      </c>
      <c r="D47" s="225"/>
      <c r="E47" s="229"/>
      <c r="F47" s="234"/>
      <c r="G47" s="234">
        <f>SUMIF(AE48:AE55,"&lt;&gt;NOR",G48:G55)</f>
        <v>0</v>
      </c>
      <c r="H47" s="234"/>
      <c r="I47" s="234">
        <f>SUM(I48:I55)</f>
        <v>0</v>
      </c>
      <c r="J47" s="234"/>
      <c r="K47" s="234">
        <f>SUM(K48:K55)</f>
        <v>0</v>
      </c>
      <c r="L47" s="234"/>
      <c r="M47" s="234">
        <f>SUM(M48:M55)</f>
        <v>0</v>
      </c>
      <c r="N47" s="225"/>
      <c r="O47" s="225">
        <f>SUM(O48:O55)</f>
        <v>12.696460000000002</v>
      </c>
      <c r="P47" s="225"/>
      <c r="Q47" s="225">
        <f>SUM(Q48:Q55)</f>
        <v>0</v>
      </c>
      <c r="R47" s="225"/>
      <c r="S47" s="225"/>
      <c r="T47" s="226"/>
      <c r="U47" s="225">
        <f>SUM(U48:U55)</f>
        <v>8.5500000000000007</v>
      </c>
      <c r="AE47" t="s">
        <v>116</v>
      </c>
    </row>
    <row r="48" spans="1:60" ht="22.5" outlineLevel="1" x14ac:dyDescent="0.2">
      <c r="A48" s="213">
        <v>16</v>
      </c>
      <c r="B48" s="220" t="s">
        <v>175</v>
      </c>
      <c r="C48" s="263" t="s">
        <v>176</v>
      </c>
      <c r="D48" s="222" t="s">
        <v>153</v>
      </c>
      <c r="E48" s="227">
        <v>17.085000000000001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21</v>
      </c>
      <c r="M48" s="231">
        <f>G48*(1+L48/100)</f>
        <v>0</v>
      </c>
      <c r="N48" s="222">
        <v>0.55125000000000002</v>
      </c>
      <c r="O48" s="222">
        <f>ROUND(E48*N48,5)</f>
        <v>9.4181100000000004</v>
      </c>
      <c r="P48" s="222">
        <v>0</v>
      </c>
      <c r="Q48" s="222">
        <f>ROUND(E48*P48,5)</f>
        <v>0</v>
      </c>
      <c r="R48" s="222"/>
      <c r="S48" s="222"/>
      <c r="T48" s="223">
        <v>2.7E-2</v>
      </c>
      <c r="U48" s="222">
        <f>ROUND(E48*T48,2)</f>
        <v>0.46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120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/>
      <c r="B49" s="220"/>
      <c r="C49" s="264" t="s">
        <v>160</v>
      </c>
      <c r="D49" s="224"/>
      <c r="E49" s="228"/>
      <c r="F49" s="232"/>
      <c r="G49" s="233"/>
      <c r="H49" s="231"/>
      <c r="I49" s="231"/>
      <c r="J49" s="231"/>
      <c r="K49" s="231"/>
      <c r="L49" s="231"/>
      <c r="M49" s="231"/>
      <c r="N49" s="222"/>
      <c r="O49" s="222"/>
      <c r="P49" s="222"/>
      <c r="Q49" s="222"/>
      <c r="R49" s="222"/>
      <c r="S49" s="222"/>
      <c r="T49" s="223"/>
      <c r="U49" s="222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125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5" t="str">
        <f>C49</f>
        <v>5,1*3,35</v>
      </c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>
        <v>17</v>
      </c>
      <c r="B50" s="220" t="s">
        <v>177</v>
      </c>
      <c r="C50" s="263" t="s">
        <v>178</v>
      </c>
      <c r="D50" s="222" t="s">
        <v>153</v>
      </c>
      <c r="E50" s="227">
        <v>15.5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21</v>
      </c>
      <c r="M50" s="231">
        <f>G50*(1+L50/100)</f>
        <v>0</v>
      </c>
      <c r="N50" s="222">
        <v>7.3899999999999993E-2</v>
      </c>
      <c r="O50" s="222">
        <f>ROUND(E50*N50,5)</f>
        <v>1.1454500000000001</v>
      </c>
      <c r="P50" s="222">
        <v>0</v>
      </c>
      <c r="Q50" s="222">
        <f>ROUND(E50*P50,5)</f>
        <v>0</v>
      </c>
      <c r="R50" s="222"/>
      <c r="S50" s="222"/>
      <c r="T50" s="223">
        <v>0.45200000000000001</v>
      </c>
      <c r="U50" s="222">
        <f>ROUND(E50*T50,2)</f>
        <v>7.01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120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18</v>
      </c>
      <c r="B51" s="220" t="s">
        <v>179</v>
      </c>
      <c r="C51" s="263" t="s">
        <v>180</v>
      </c>
      <c r="D51" s="222" t="s">
        <v>153</v>
      </c>
      <c r="E51" s="227">
        <v>16.274999999999999</v>
      </c>
      <c r="F51" s="230"/>
      <c r="G51" s="231">
        <f>ROUND(E51*F51,2)</f>
        <v>0</v>
      </c>
      <c r="H51" s="230"/>
      <c r="I51" s="231">
        <f>ROUND(E51*H51,2)</f>
        <v>0</v>
      </c>
      <c r="J51" s="230"/>
      <c r="K51" s="231">
        <f>ROUND(E51*J51,2)</f>
        <v>0</v>
      </c>
      <c r="L51" s="231">
        <v>21</v>
      </c>
      <c r="M51" s="231">
        <f>G51*(1+L51/100)</f>
        <v>0</v>
      </c>
      <c r="N51" s="222">
        <v>0.13100000000000001</v>
      </c>
      <c r="O51" s="222">
        <f>ROUND(E51*N51,5)</f>
        <v>2.1320299999999999</v>
      </c>
      <c r="P51" s="222">
        <v>0</v>
      </c>
      <c r="Q51" s="222">
        <f>ROUND(E51*P51,5)</f>
        <v>0</v>
      </c>
      <c r="R51" s="222"/>
      <c r="S51" s="222"/>
      <c r="T51" s="223">
        <v>0</v>
      </c>
      <c r="U51" s="222">
        <f>ROUND(E51*T51,2)</f>
        <v>0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149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/>
      <c r="B52" s="220"/>
      <c r="C52" s="264" t="s">
        <v>181</v>
      </c>
      <c r="D52" s="224"/>
      <c r="E52" s="228"/>
      <c r="F52" s="232"/>
      <c r="G52" s="233"/>
      <c r="H52" s="231"/>
      <c r="I52" s="231"/>
      <c r="J52" s="231"/>
      <c r="K52" s="231"/>
      <c r="L52" s="231"/>
      <c r="M52" s="231"/>
      <c r="N52" s="222"/>
      <c r="O52" s="222"/>
      <c r="P52" s="222"/>
      <c r="Q52" s="222"/>
      <c r="R52" s="222"/>
      <c r="S52" s="222"/>
      <c r="T52" s="223"/>
      <c r="U52" s="222"/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125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5" t="str">
        <f>C52</f>
        <v>15,5*1,05 'Přepočtené koeficientem množství'</v>
      </c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>
        <v>19</v>
      </c>
      <c r="B53" s="220" t="s">
        <v>182</v>
      </c>
      <c r="C53" s="263" t="s">
        <v>183</v>
      </c>
      <c r="D53" s="222" t="s">
        <v>119</v>
      </c>
      <c r="E53" s="227">
        <v>2.64</v>
      </c>
      <c r="F53" s="230"/>
      <c r="G53" s="231">
        <f>ROUND(E53*F53,2)</f>
        <v>0</v>
      </c>
      <c r="H53" s="230"/>
      <c r="I53" s="231">
        <f>ROUND(E53*H53,2)</f>
        <v>0</v>
      </c>
      <c r="J53" s="230"/>
      <c r="K53" s="231">
        <f>ROUND(E53*J53,2)</f>
        <v>0</v>
      </c>
      <c r="L53" s="231">
        <v>21</v>
      </c>
      <c r="M53" s="231">
        <f>G53*(1+L53/100)</f>
        <v>0</v>
      </c>
      <c r="N53" s="222">
        <v>3.3E-4</v>
      </c>
      <c r="O53" s="222">
        <f>ROUND(E53*N53,5)</f>
        <v>8.7000000000000001E-4</v>
      </c>
      <c r="P53" s="222">
        <v>0</v>
      </c>
      <c r="Q53" s="222">
        <f>ROUND(E53*P53,5)</f>
        <v>0</v>
      </c>
      <c r="R53" s="222"/>
      <c r="S53" s="222"/>
      <c r="T53" s="223">
        <v>0.41</v>
      </c>
      <c r="U53" s="222">
        <f>ROUND(E53*T53,2)</f>
        <v>1.08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120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/>
      <c r="B54" s="220"/>
      <c r="C54" s="264" t="s">
        <v>184</v>
      </c>
      <c r="D54" s="224"/>
      <c r="E54" s="228"/>
      <c r="F54" s="232"/>
      <c r="G54" s="233"/>
      <c r="H54" s="231"/>
      <c r="I54" s="231"/>
      <c r="J54" s="231"/>
      <c r="K54" s="231"/>
      <c r="L54" s="231"/>
      <c r="M54" s="231"/>
      <c r="N54" s="222"/>
      <c r="O54" s="222"/>
      <c r="P54" s="222"/>
      <c r="Q54" s="222"/>
      <c r="R54" s="222"/>
      <c r="S54" s="222"/>
      <c r="T54" s="223"/>
      <c r="U54" s="222"/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125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5" t="str">
        <f>C54</f>
        <v>řezání zámkové dlažby kolem konstrukce oplocení</v>
      </c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/>
      <c r="B55" s="220"/>
      <c r="C55" s="264" t="s">
        <v>185</v>
      </c>
      <c r="D55" s="224"/>
      <c r="E55" s="228"/>
      <c r="F55" s="232"/>
      <c r="G55" s="233"/>
      <c r="H55" s="231"/>
      <c r="I55" s="231"/>
      <c r="J55" s="231"/>
      <c r="K55" s="231"/>
      <c r="L55" s="231"/>
      <c r="M55" s="231"/>
      <c r="N55" s="222"/>
      <c r="O55" s="222"/>
      <c r="P55" s="222"/>
      <c r="Q55" s="222"/>
      <c r="R55" s="222"/>
      <c r="S55" s="222"/>
      <c r="T55" s="223"/>
      <c r="U55" s="222"/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125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5" t="str">
        <f>C55</f>
        <v>0,08*3*11</v>
      </c>
      <c r="BB55" s="212"/>
      <c r="BC55" s="212"/>
      <c r="BD55" s="212"/>
      <c r="BE55" s="212"/>
      <c r="BF55" s="212"/>
      <c r="BG55" s="212"/>
      <c r="BH55" s="212"/>
    </row>
    <row r="56" spans="1:60" x14ac:dyDescent="0.2">
      <c r="A56" s="214" t="s">
        <v>115</v>
      </c>
      <c r="B56" s="221" t="s">
        <v>70</v>
      </c>
      <c r="C56" s="265" t="s">
        <v>71</v>
      </c>
      <c r="D56" s="225"/>
      <c r="E56" s="229"/>
      <c r="F56" s="234"/>
      <c r="G56" s="234">
        <f>SUMIF(AE57:AE60,"&lt;&gt;NOR",G57:G60)</f>
        <v>0</v>
      </c>
      <c r="H56" s="234"/>
      <c r="I56" s="234">
        <f>SUM(I57:I60)</f>
        <v>0</v>
      </c>
      <c r="J56" s="234"/>
      <c r="K56" s="234">
        <f>SUM(K57:K60)</f>
        <v>0</v>
      </c>
      <c r="L56" s="234"/>
      <c r="M56" s="234">
        <f>SUM(M57:M60)</f>
        <v>0</v>
      </c>
      <c r="N56" s="225"/>
      <c r="O56" s="225">
        <f>SUM(O57:O60)</f>
        <v>7.077E-2</v>
      </c>
      <c r="P56" s="225"/>
      <c r="Q56" s="225">
        <f>SUM(Q57:Q60)</f>
        <v>0</v>
      </c>
      <c r="R56" s="225"/>
      <c r="S56" s="225"/>
      <c r="T56" s="226"/>
      <c r="U56" s="225">
        <f>SUM(U57:U60)</f>
        <v>0.64</v>
      </c>
      <c r="AE56" t="s">
        <v>116</v>
      </c>
    </row>
    <row r="57" spans="1:60" outlineLevel="1" x14ac:dyDescent="0.2">
      <c r="A57" s="213">
        <v>20</v>
      </c>
      <c r="B57" s="220" t="s">
        <v>186</v>
      </c>
      <c r="C57" s="263" t="s">
        <v>187</v>
      </c>
      <c r="D57" s="222" t="s">
        <v>119</v>
      </c>
      <c r="E57" s="227">
        <v>6.6</v>
      </c>
      <c r="F57" s="230"/>
      <c r="G57" s="231">
        <f>ROUND(E57*F57,2)</f>
        <v>0</v>
      </c>
      <c r="H57" s="230"/>
      <c r="I57" s="231">
        <f>ROUND(E57*H57,2)</f>
        <v>0</v>
      </c>
      <c r="J57" s="230"/>
      <c r="K57" s="231">
        <f>ROUND(E57*J57,2)</f>
        <v>0</v>
      </c>
      <c r="L57" s="231">
        <v>21</v>
      </c>
      <c r="M57" s="231">
        <f>G57*(1+L57/100)</f>
        <v>0</v>
      </c>
      <c r="N57" s="222">
        <v>1.0000000000000001E-5</v>
      </c>
      <c r="O57" s="222">
        <f>ROUND(E57*N57,5)</f>
        <v>6.9999999999999994E-5</v>
      </c>
      <c r="P57" s="222">
        <v>0</v>
      </c>
      <c r="Q57" s="222">
        <f>ROUND(E57*P57,5)</f>
        <v>0</v>
      </c>
      <c r="R57" s="222"/>
      <c r="S57" s="222"/>
      <c r="T57" s="223">
        <v>9.7000000000000003E-2</v>
      </c>
      <c r="U57" s="222">
        <f>ROUND(E57*T57,2)</f>
        <v>0.64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120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/>
      <c r="B58" s="220"/>
      <c r="C58" s="264" t="s">
        <v>188</v>
      </c>
      <c r="D58" s="224"/>
      <c r="E58" s="228"/>
      <c r="F58" s="232"/>
      <c r="G58" s="233"/>
      <c r="H58" s="231"/>
      <c r="I58" s="231"/>
      <c r="J58" s="231"/>
      <c r="K58" s="231"/>
      <c r="L58" s="231"/>
      <c r="M58" s="231"/>
      <c r="N58" s="222"/>
      <c r="O58" s="222"/>
      <c r="P58" s="222"/>
      <c r="Q58" s="222"/>
      <c r="R58" s="222"/>
      <c r="S58" s="222"/>
      <c r="T58" s="223"/>
      <c r="U58" s="222"/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125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5" t="str">
        <f>C58</f>
        <v>ztracené bednění pro základové patky</v>
      </c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/>
      <c r="B59" s="220"/>
      <c r="C59" s="264" t="s">
        <v>189</v>
      </c>
      <c r="D59" s="224"/>
      <c r="E59" s="228"/>
      <c r="F59" s="232"/>
      <c r="G59" s="233"/>
      <c r="H59" s="231"/>
      <c r="I59" s="231"/>
      <c r="J59" s="231"/>
      <c r="K59" s="231"/>
      <c r="L59" s="231"/>
      <c r="M59" s="231"/>
      <c r="N59" s="222"/>
      <c r="O59" s="222"/>
      <c r="P59" s="222"/>
      <c r="Q59" s="222"/>
      <c r="R59" s="222"/>
      <c r="S59" s="222"/>
      <c r="T59" s="223"/>
      <c r="U59" s="222"/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125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5" t="str">
        <f>C59</f>
        <v>0,6*11</v>
      </c>
      <c r="BB59" s="212"/>
      <c r="BC59" s="212"/>
      <c r="BD59" s="212"/>
      <c r="BE59" s="212"/>
      <c r="BF59" s="212"/>
      <c r="BG59" s="212"/>
      <c r="BH59" s="212"/>
    </row>
    <row r="60" spans="1:60" ht="22.5" outlineLevel="1" x14ac:dyDescent="0.2">
      <c r="A60" s="213">
        <v>21</v>
      </c>
      <c r="B60" s="220" t="s">
        <v>190</v>
      </c>
      <c r="C60" s="263" t="s">
        <v>191</v>
      </c>
      <c r="D60" s="222" t="s">
        <v>192</v>
      </c>
      <c r="E60" s="227">
        <v>7</v>
      </c>
      <c r="F60" s="230"/>
      <c r="G60" s="231">
        <f>ROUND(E60*F60,2)</f>
        <v>0</v>
      </c>
      <c r="H60" s="230"/>
      <c r="I60" s="231">
        <f>ROUND(E60*H60,2)</f>
        <v>0</v>
      </c>
      <c r="J60" s="230"/>
      <c r="K60" s="231">
        <f>ROUND(E60*J60,2)</f>
        <v>0</v>
      </c>
      <c r="L60" s="231">
        <v>21</v>
      </c>
      <c r="M60" s="231">
        <f>G60*(1+L60/100)</f>
        <v>0</v>
      </c>
      <c r="N60" s="222">
        <v>1.01E-2</v>
      </c>
      <c r="O60" s="222">
        <f>ROUND(E60*N60,5)</f>
        <v>7.0699999999999999E-2</v>
      </c>
      <c r="P60" s="222">
        <v>0</v>
      </c>
      <c r="Q60" s="222">
        <f>ROUND(E60*P60,5)</f>
        <v>0</v>
      </c>
      <c r="R60" s="222"/>
      <c r="S60" s="222"/>
      <c r="T60" s="223">
        <v>0</v>
      </c>
      <c r="U60" s="222">
        <f>ROUND(E60*T60,2)</f>
        <v>0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149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x14ac:dyDescent="0.2">
      <c r="A61" s="214" t="s">
        <v>115</v>
      </c>
      <c r="B61" s="221" t="s">
        <v>72</v>
      </c>
      <c r="C61" s="265" t="s">
        <v>73</v>
      </c>
      <c r="D61" s="225"/>
      <c r="E61" s="229"/>
      <c r="F61" s="234"/>
      <c r="G61" s="234">
        <f>SUMIF(AE62:AE69,"&lt;&gt;NOR",G62:G69)</f>
        <v>0</v>
      </c>
      <c r="H61" s="234"/>
      <c r="I61" s="234">
        <f>SUM(I62:I69)</f>
        <v>0</v>
      </c>
      <c r="J61" s="234"/>
      <c r="K61" s="234">
        <f>SUM(K62:K69)</f>
        <v>0</v>
      </c>
      <c r="L61" s="234"/>
      <c r="M61" s="234">
        <f>SUM(M62:M69)</f>
        <v>0</v>
      </c>
      <c r="N61" s="225"/>
      <c r="O61" s="225">
        <f>SUM(O62:O69)</f>
        <v>3.5860500000000002</v>
      </c>
      <c r="P61" s="225"/>
      <c r="Q61" s="225">
        <f>SUM(Q62:Q69)</f>
        <v>0</v>
      </c>
      <c r="R61" s="225"/>
      <c r="S61" s="225"/>
      <c r="T61" s="226"/>
      <c r="U61" s="225">
        <f>SUM(U62:U69)</f>
        <v>5.5200000000000005</v>
      </c>
      <c r="AE61" t="s">
        <v>116</v>
      </c>
    </row>
    <row r="62" spans="1:60" outlineLevel="1" x14ac:dyDescent="0.2">
      <c r="A62" s="213">
        <v>22</v>
      </c>
      <c r="B62" s="220" t="s">
        <v>193</v>
      </c>
      <c r="C62" s="263" t="s">
        <v>194</v>
      </c>
      <c r="D62" s="222" t="s">
        <v>119</v>
      </c>
      <c r="E62" s="227">
        <v>16.5</v>
      </c>
      <c r="F62" s="230"/>
      <c r="G62" s="231">
        <f>ROUND(E62*F62,2)</f>
        <v>0</v>
      </c>
      <c r="H62" s="230"/>
      <c r="I62" s="231">
        <f>ROUND(E62*H62,2)</f>
        <v>0</v>
      </c>
      <c r="J62" s="230"/>
      <c r="K62" s="231">
        <f>ROUND(E62*J62,2)</f>
        <v>0</v>
      </c>
      <c r="L62" s="231">
        <v>21</v>
      </c>
      <c r="M62" s="231">
        <f>G62*(1+L62/100)</f>
        <v>0</v>
      </c>
      <c r="N62" s="222">
        <v>0.188</v>
      </c>
      <c r="O62" s="222">
        <f>ROUND(E62*N62,5)</f>
        <v>3.1019999999999999</v>
      </c>
      <c r="P62" s="222">
        <v>0</v>
      </c>
      <c r="Q62" s="222">
        <f>ROUND(E62*P62,5)</f>
        <v>0</v>
      </c>
      <c r="R62" s="222"/>
      <c r="S62" s="222"/>
      <c r="T62" s="223">
        <v>0.27200000000000002</v>
      </c>
      <c r="U62" s="222">
        <f>ROUND(E62*T62,2)</f>
        <v>4.49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120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>
        <v>23</v>
      </c>
      <c r="B63" s="220" t="s">
        <v>195</v>
      </c>
      <c r="C63" s="263" t="s">
        <v>196</v>
      </c>
      <c r="D63" s="222" t="s">
        <v>192</v>
      </c>
      <c r="E63" s="227">
        <v>23</v>
      </c>
      <c r="F63" s="230"/>
      <c r="G63" s="231">
        <f>ROUND(E63*F63,2)</f>
        <v>0</v>
      </c>
      <c r="H63" s="230"/>
      <c r="I63" s="231">
        <f>ROUND(E63*H63,2)</f>
        <v>0</v>
      </c>
      <c r="J63" s="230"/>
      <c r="K63" s="231">
        <f>ROUND(E63*J63,2)</f>
        <v>0</v>
      </c>
      <c r="L63" s="231">
        <v>21</v>
      </c>
      <c r="M63" s="231">
        <f>G63*(1+L63/100)</f>
        <v>0</v>
      </c>
      <c r="N63" s="222">
        <v>1.0999999999999999E-2</v>
      </c>
      <c r="O63" s="222">
        <f>ROUND(E63*N63,5)</f>
        <v>0.253</v>
      </c>
      <c r="P63" s="222">
        <v>0</v>
      </c>
      <c r="Q63" s="222">
        <f>ROUND(E63*P63,5)</f>
        <v>0</v>
      </c>
      <c r="R63" s="222"/>
      <c r="S63" s="222"/>
      <c r="T63" s="223">
        <v>0</v>
      </c>
      <c r="U63" s="222">
        <f>ROUND(E63*T63,2)</f>
        <v>0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149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 x14ac:dyDescent="0.2">
      <c r="A64" s="213">
        <v>24</v>
      </c>
      <c r="B64" s="220" t="s">
        <v>197</v>
      </c>
      <c r="C64" s="263" t="s">
        <v>198</v>
      </c>
      <c r="D64" s="222" t="s">
        <v>192</v>
      </c>
      <c r="E64" s="227">
        <v>5</v>
      </c>
      <c r="F64" s="230"/>
      <c r="G64" s="231">
        <f>ROUND(E64*F64,2)</f>
        <v>0</v>
      </c>
      <c r="H64" s="230"/>
      <c r="I64" s="231">
        <f>ROUND(E64*H64,2)</f>
        <v>0</v>
      </c>
      <c r="J64" s="230"/>
      <c r="K64" s="231">
        <f>ROUND(E64*J64,2)</f>
        <v>0</v>
      </c>
      <c r="L64" s="231">
        <v>21</v>
      </c>
      <c r="M64" s="231">
        <f>G64*(1+L64/100)</f>
        <v>0</v>
      </c>
      <c r="N64" s="222">
        <v>4.5999999999999999E-2</v>
      </c>
      <c r="O64" s="222">
        <f>ROUND(E64*N64,5)</f>
        <v>0.23</v>
      </c>
      <c r="P64" s="222">
        <v>0</v>
      </c>
      <c r="Q64" s="222">
        <f>ROUND(E64*P64,5)</f>
        <v>0</v>
      </c>
      <c r="R64" s="222"/>
      <c r="S64" s="222"/>
      <c r="T64" s="223">
        <v>0</v>
      </c>
      <c r="U64" s="222">
        <f>ROUND(E64*T64,2)</f>
        <v>0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149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>
        <v>25</v>
      </c>
      <c r="B65" s="220" t="s">
        <v>199</v>
      </c>
      <c r="C65" s="263" t="s">
        <v>200</v>
      </c>
      <c r="D65" s="222" t="s">
        <v>119</v>
      </c>
      <c r="E65" s="227">
        <v>5</v>
      </c>
      <c r="F65" s="230"/>
      <c r="G65" s="231">
        <f>ROUND(E65*F65,2)</f>
        <v>0</v>
      </c>
      <c r="H65" s="230"/>
      <c r="I65" s="231">
        <f>ROUND(E65*H65,2)</f>
        <v>0</v>
      </c>
      <c r="J65" s="230"/>
      <c r="K65" s="231">
        <f>ROUND(E65*J65,2)</f>
        <v>0</v>
      </c>
      <c r="L65" s="231">
        <v>21</v>
      </c>
      <c r="M65" s="231">
        <f>G65*(1+L65/100)</f>
        <v>0</v>
      </c>
      <c r="N65" s="222">
        <v>1.0000000000000001E-5</v>
      </c>
      <c r="O65" s="222">
        <f>ROUND(E65*N65,5)</f>
        <v>5.0000000000000002E-5</v>
      </c>
      <c r="P65" s="222">
        <v>0</v>
      </c>
      <c r="Q65" s="222">
        <f>ROUND(E65*P65,5)</f>
        <v>0</v>
      </c>
      <c r="R65" s="222"/>
      <c r="S65" s="222"/>
      <c r="T65" s="223">
        <v>6.6000000000000003E-2</v>
      </c>
      <c r="U65" s="222">
        <f>ROUND(E65*T65,2)</f>
        <v>0.33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120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/>
      <c r="B66" s="220"/>
      <c r="C66" s="264" t="s">
        <v>201</v>
      </c>
      <c r="D66" s="224"/>
      <c r="E66" s="228"/>
      <c r="F66" s="232"/>
      <c r="G66" s="233"/>
      <c r="H66" s="231"/>
      <c r="I66" s="231"/>
      <c r="J66" s="231"/>
      <c r="K66" s="231"/>
      <c r="L66" s="231"/>
      <c r="M66" s="231"/>
      <c r="N66" s="222"/>
      <c r="O66" s="222"/>
      <c r="P66" s="222"/>
      <c r="Q66" s="222"/>
      <c r="R66" s="222"/>
      <c r="S66" s="222"/>
      <c r="T66" s="223"/>
      <c r="U66" s="222"/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125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5" t="str">
        <f>C66</f>
        <v>prořezání spáry před zalitím zálivkou</v>
      </c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>
        <v>26</v>
      </c>
      <c r="B67" s="220" t="s">
        <v>202</v>
      </c>
      <c r="C67" s="263" t="s">
        <v>203</v>
      </c>
      <c r="D67" s="222" t="s">
        <v>119</v>
      </c>
      <c r="E67" s="227">
        <v>5</v>
      </c>
      <c r="F67" s="230"/>
      <c r="G67" s="231">
        <f>ROUND(E67*F67,2)</f>
        <v>0</v>
      </c>
      <c r="H67" s="230"/>
      <c r="I67" s="231">
        <f>ROUND(E67*H67,2)</f>
        <v>0</v>
      </c>
      <c r="J67" s="230"/>
      <c r="K67" s="231">
        <f>ROUND(E67*J67,2)</f>
        <v>0</v>
      </c>
      <c r="L67" s="231">
        <v>21</v>
      </c>
      <c r="M67" s="231">
        <f>G67*(1+L67/100)</f>
        <v>0</v>
      </c>
      <c r="N67" s="222">
        <v>1E-4</v>
      </c>
      <c r="O67" s="222">
        <f>ROUND(E67*N67,5)</f>
        <v>5.0000000000000001E-4</v>
      </c>
      <c r="P67" s="222">
        <v>0</v>
      </c>
      <c r="Q67" s="222">
        <f>ROUND(E67*P67,5)</f>
        <v>0</v>
      </c>
      <c r="R67" s="222"/>
      <c r="S67" s="222"/>
      <c r="T67" s="223">
        <v>6.5000000000000002E-2</v>
      </c>
      <c r="U67" s="222">
        <f>ROUND(E67*T67,2)</f>
        <v>0.33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120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3">
        <v>27</v>
      </c>
      <c r="B68" s="220" t="s">
        <v>204</v>
      </c>
      <c r="C68" s="263" t="s">
        <v>205</v>
      </c>
      <c r="D68" s="222" t="s">
        <v>148</v>
      </c>
      <c r="E68" s="227">
        <v>5.0000000000000001E-4</v>
      </c>
      <c r="F68" s="230"/>
      <c r="G68" s="231">
        <f>ROUND(E68*F68,2)</f>
        <v>0</v>
      </c>
      <c r="H68" s="230"/>
      <c r="I68" s="231">
        <f>ROUND(E68*H68,2)</f>
        <v>0</v>
      </c>
      <c r="J68" s="230"/>
      <c r="K68" s="231">
        <f>ROUND(E68*J68,2)</f>
        <v>0</v>
      </c>
      <c r="L68" s="231">
        <v>21</v>
      </c>
      <c r="M68" s="231">
        <f>G68*(1+L68/100)</f>
        <v>0</v>
      </c>
      <c r="N68" s="222">
        <v>1</v>
      </c>
      <c r="O68" s="222">
        <f>ROUND(E68*N68,5)</f>
        <v>5.0000000000000001E-4</v>
      </c>
      <c r="P68" s="222">
        <v>0</v>
      </c>
      <c r="Q68" s="222">
        <f>ROUND(E68*P68,5)</f>
        <v>0</v>
      </c>
      <c r="R68" s="222"/>
      <c r="S68" s="222"/>
      <c r="T68" s="223">
        <v>0</v>
      </c>
      <c r="U68" s="222">
        <f>ROUND(E68*T68,2)</f>
        <v>0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149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>
        <v>28</v>
      </c>
      <c r="B69" s="220" t="s">
        <v>206</v>
      </c>
      <c r="C69" s="263" t="s">
        <v>207</v>
      </c>
      <c r="D69" s="222" t="s">
        <v>119</v>
      </c>
      <c r="E69" s="227">
        <v>5</v>
      </c>
      <c r="F69" s="230"/>
      <c r="G69" s="231">
        <f>ROUND(E69*F69,2)</f>
        <v>0</v>
      </c>
      <c r="H69" s="230"/>
      <c r="I69" s="231">
        <f>ROUND(E69*H69,2)</f>
        <v>0</v>
      </c>
      <c r="J69" s="230"/>
      <c r="K69" s="231">
        <f>ROUND(E69*J69,2)</f>
        <v>0</v>
      </c>
      <c r="L69" s="231">
        <v>21</v>
      </c>
      <c r="M69" s="231">
        <f>G69*(1+L69/100)</f>
        <v>0</v>
      </c>
      <c r="N69" s="222">
        <v>0</v>
      </c>
      <c r="O69" s="222">
        <f>ROUND(E69*N69,5)</f>
        <v>0</v>
      </c>
      <c r="P69" s="222">
        <v>0</v>
      </c>
      <c r="Q69" s="222">
        <f>ROUND(E69*P69,5)</f>
        <v>0</v>
      </c>
      <c r="R69" s="222"/>
      <c r="S69" s="222"/>
      <c r="T69" s="223">
        <v>7.3999999999999996E-2</v>
      </c>
      <c r="U69" s="222">
        <f>ROUND(E69*T69,2)</f>
        <v>0.37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120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x14ac:dyDescent="0.2">
      <c r="A70" s="214" t="s">
        <v>115</v>
      </c>
      <c r="B70" s="221" t="s">
        <v>74</v>
      </c>
      <c r="C70" s="265" t="s">
        <v>75</v>
      </c>
      <c r="D70" s="225"/>
      <c r="E70" s="229"/>
      <c r="F70" s="234"/>
      <c r="G70" s="234">
        <f>SUMIF(AE71:AE74,"&lt;&gt;NOR",G71:G74)</f>
        <v>0</v>
      </c>
      <c r="H70" s="234"/>
      <c r="I70" s="234">
        <f>SUM(I71:I74)</f>
        <v>0</v>
      </c>
      <c r="J70" s="234"/>
      <c r="K70" s="234">
        <f>SUM(K71:K74)</f>
        <v>0</v>
      </c>
      <c r="L70" s="234"/>
      <c r="M70" s="234">
        <f>SUM(M71:M74)</f>
        <v>0</v>
      </c>
      <c r="N70" s="225"/>
      <c r="O70" s="225">
        <f>SUM(O71:O74)</f>
        <v>0</v>
      </c>
      <c r="P70" s="225"/>
      <c r="Q70" s="225">
        <f>SUM(Q71:Q74)</f>
        <v>0</v>
      </c>
      <c r="R70" s="225"/>
      <c r="S70" s="225"/>
      <c r="T70" s="226"/>
      <c r="U70" s="225">
        <f>SUM(U71:U74)</f>
        <v>0.01</v>
      </c>
      <c r="AE70" t="s">
        <v>116</v>
      </c>
    </row>
    <row r="71" spans="1:60" outlineLevel="1" x14ac:dyDescent="0.2">
      <c r="A71" s="213">
        <v>29</v>
      </c>
      <c r="B71" s="220" t="s">
        <v>208</v>
      </c>
      <c r="C71" s="263" t="s">
        <v>209</v>
      </c>
      <c r="D71" s="222" t="s">
        <v>148</v>
      </c>
      <c r="E71" s="227">
        <v>1.35</v>
      </c>
      <c r="F71" s="230"/>
      <c r="G71" s="231">
        <f>ROUND(E71*F71,2)</f>
        <v>0</v>
      </c>
      <c r="H71" s="230"/>
      <c r="I71" s="231">
        <f>ROUND(E71*H71,2)</f>
        <v>0</v>
      </c>
      <c r="J71" s="230"/>
      <c r="K71" s="231">
        <f>ROUND(E71*J71,2)</f>
        <v>0</v>
      </c>
      <c r="L71" s="231">
        <v>21</v>
      </c>
      <c r="M71" s="231">
        <f>G71*(1+L71/100)</f>
        <v>0</v>
      </c>
      <c r="N71" s="222">
        <v>0</v>
      </c>
      <c r="O71" s="222">
        <f>ROUND(E71*N71,5)</f>
        <v>0</v>
      </c>
      <c r="P71" s="222">
        <v>0</v>
      </c>
      <c r="Q71" s="222">
        <f>ROUND(E71*P71,5)</f>
        <v>0</v>
      </c>
      <c r="R71" s="222"/>
      <c r="S71" s="222"/>
      <c r="T71" s="223">
        <v>0.01</v>
      </c>
      <c r="U71" s="222">
        <f>ROUND(E71*T71,2)</f>
        <v>0.01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120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>
        <v>30</v>
      </c>
      <c r="B72" s="220" t="s">
        <v>210</v>
      </c>
      <c r="C72" s="263" t="s">
        <v>211</v>
      </c>
      <c r="D72" s="222" t="s">
        <v>148</v>
      </c>
      <c r="E72" s="227">
        <v>13.5</v>
      </c>
      <c r="F72" s="230"/>
      <c r="G72" s="231">
        <f>ROUND(E72*F72,2)</f>
        <v>0</v>
      </c>
      <c r="H72" s="230"/>
      <c r="I72" s="231">
        <f>ROUND(E72*H72,2)</f>
        <v>0</v>
      </c>
      <c r="J72" s="230"/>
      <c r="K72" s="231">
        <f>ROUND(E72*J72,2)</f>
        <v>0</v>
      </c>
      <c r="L72" s="231">
        <v>21</v>
      </c>
      <c r="M72" s="231">
        <f>G72*(1+L72/100)</f>
        <v>0</v>
      </c>
      <c r="N72" s="222">
        <v>0</v>
      </c>
      <c r="O72" s="222">
        <f>ROUND(E72*N72,5)</f>
        <v>0</v>
      </c>
      <c r="P72" s="222">
        <v>0</v>
      </c>
      <c r="Q72" s="222">
        <f>ROUND(E72*P72,5)</f>
        <v>0</v>
      </c>
      <c r="R72" s="222"/>
      <c r="S72" s="222"/>
      <c r="T72" s="223">
        <v>0</v>
      </c>
      <c r="U72" s="222">
        <f>ROUND(E72*T72,2)</f>
        <v>0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120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/>
      <c r="B73" s="220"/>
      <c r="C73" s="264" t="s">
        <v>212</v>
      </c>
      <c r="D73" s="224"/>
      <c r="E73" s="228"/>
      <c r="F73" s="232"/>
      <c r="G73" s="233"/>
      <c r="H73" s="231"/>
      <c r="I73" s="231"/>
      <c r="J73" s="231"/>
      <c r="K73" s="231"/>
      <c r="L73" s="231"/>
      <c r="M73" s="231"/>
      <c r="N73" s="222"/>
      <c r="O73" s="222"/>
      <c r="P73" s="222"/>
      <c r="Q73" s="222"/>
      <c r="R73" s="222"/>
      <c r="S73" s="222"/>
      <c r="T73" s="223"/>
      <c r="U73" s="222"/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125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5" t="str">
        <f>C73</f>
        <v>1,35*10 'Přepočtené koeficientem množství'</v>
      </c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>
        <v>31</v>
      </c>
      <c r="B74" s="220" t="s">
        <v>213</v>
      </c>
      <c r="C74" s="263" t="s">
        <v>214</v>
      </c>
      <c r="D74" s="222" t="s">
        <v>148</v>
      </c>
      <c r="E74" s="227">
        <v>1.35</v>
      </c>
      <c r="F74" s="230"/>
      <c r="G74" s="231">
        <f>ROUND(E74*F74,2)</f>
        <v>0</v>
      </c>
      <c r="H74" s="230"/>
      <c r="I74" s="231">
        <f>ROUND(E74*H74,2)</f>
        <v>0</v>
      </c>
      <c r="J74" s="230"/>
      <c r="K74" s="231">
        <f>ROUND(E74*J74,2)</f>
        <v>0</v>
      </c>
      <c r="L74" s="231">
        <v>21</v>
      </c>
      <c r="M74" s="231">
        <f>G74*(1+L74/100)</f>
        <v>0</v>
      </c>
      <c r="N74" s="222">
        <v>0</v>
      </c>
      <c r="O74" s="222">
        <f>ROUND(E74*N74,5)</f>
        <v>0</v>
      </c>
      <c r="P74" s="222">
        <v>0</v>
      </c>
      <c r="Q74" s="222">
        <f>ROUND(E74*P74,5)</f>
        <v>0</v>
      </c>
      <c r="R74" s="222"/>
      <c r="S74" s="222"/>
      <c r="T74" s="223">
        <v>0</v>
      </c>
      <c r="U74" s="222">
        <f>ROUND(E74*T74,2)</f>
        <v>0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120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x14ac:dyDescent="0.2">
      <c r="A75" s="214" t="s">
        <v>115</v>
      </c>
      <c r="B75" s="221" t="s">
        <v>76</v>
      </c>
      <c r="C75" s="265" t="s">
        <v>77</v>
      </c>
      <c r="D75" s="225"/>
      <c r="E75" s="229"/>
      <c r="F75" s="234"/>
      <c r="G75" s="234">
        <f>SUMIF(AE76:AE77,"&lt;&gt;NOR",G76:G77)</f>
        <v>0</v>
      </c>
      <c r="H75" s="234"/>
      <c r="I75" s="234">
        <f>SUM(I76:I77)</f>
        <v>0</v>
      </c>
      <c r="J75" s="234"/>
      <c r="K75" s="234">
        <f>SUM(K76:K77)</f>
        <v>0</v>
      </c>
      <c r="L75" s="234"/>
      <c r="M75" s="234">
        <f>SUM(M76:M77)</f>
        <v>0</v>
      </c>
      <c r="N75" s="225"/>
      <c r="O75" s="225">
        <f>SUM(O76:O77)</f>
        <v>0</v>
      </c>
      <c r="P75" s="225"/>
      <c r="Q75" s="225">
        <f>SUM(Q76:Q77)</f>
        <v>0</v>
      </c>
      <c r="R75" s="225"/>
      <c r="S75" s="225"/>
      <c r="T75" s="226"/>
      <c r="U75" s="225">
        <f>SUM(U76:U77)</f>
        <v>7.06</v>
      </c>
      <c r="AE75" t="s">
        <v>116</v>
      </c>
    </row>
    <row r="76" spans="1:60" outlineLevel="1" x14ac:dyDescent="0.2">
      <c r="A76" s="213">
        <v>32</v>
      </c>
      <c r="B76" s="220" t="s">
        <v>215</v>
      </c>
      <c r="C76" s="263" t="s">
        <v>216</v>
      </c>
      <c r="D76" s="222" t="s">
        <v>148</v>
      </c>
      <c r="E76" s="227">
        <v>18.073</v>
      </c>
      <c r="F76" s="230"/>
      <c r="G76" s="231">
        <f>ROUND(E76*F76,2)</f>
        <v>0</v>
      </c>
      <c r="H76" s="230"/>
      <c r="I76" s="231">
        <f>ROUND(E76*H76,2)</f>
        <v>0</v>
      </c>
      <c r="J76" s="230"/>
      <c r="K76" s="231">
        <f>ROUND(E76*J76,2)</f>
        <v>0</v>
      </c>
      <c r="L76" s="231">
        <v>21</v>
      </c>
      <c r="M76" s="231">
        <f>G76*(1+L76/100)</f>
        <v>0</v>
      </c>
      <c r="N76" s="222">
        <v>0</v>
      </c>
      <c r="O76" s="222">
        <f>ROUND(E76*N76,5)</f>
        <v>0</v>
      </c>
      <c r="P76" s="222">
        <v>0</v>
      </c>
      <c r="Q76" s="222">
        <f>ROUND(E76*P76,5)</f>
        <v>0</v>
      </c>
      <c r="R76" s="222"/>
      <c r="S76" s="222"/>
      <c r="T76" s="223">
        <v>0.39</v>
      </c>
      <c r="U76" s="222">
        <f>ROUND(E76*T76,2)</f>
        <v>7.05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120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>
        <v>33</v>
      </c>
      <c r="B77" s="220" t="s">
        <v>217</v>
      </c>
      <c r="C77" s="263" t="s">
        <v>218</v>
      </c>
      <c r="D77" s="222" t="s">
        <v>148</v>
      </c>
      <c r="E77" s="227">
        <v>4.4999999999999998E-2</v>
      </c>
      <c r="F77" s="230"/>
      <c r="G77" s="231">
        <f>ROUND(E77*F77,2)</f>
        <v>0</v>
      </c>
      <c r="H77" s="230"/>
      <c r="I77" s="231">
        <f>ROUND(E77*H77,2)</f>
        <v>0</v>
      </c>
      <c r="J77" s="230"/>
      <c r="K77" s="231">
        <f>ROUND(E77*J77,2)</f>
        <v>0</v>
      </c>
      <c r="L77" s="231">
        <v>21</v>
      </c>
      <c r="M77" s="231">
        <f>G77*(1+L77/100)</f>
        <v>0</v>
      </c>
      <c r="N77" s="222">
        <v>0</v>
      </c>
      <c r="O77" s="222">
        <f>ROUND(E77*N77,5)</f>
        <v>0</v>
      </c>
      <c r="P77" s="222">
        <v>0</v>
      </c>
      <c r="Q77" s="222">
        <f>ROUND(E77*P77,5)</f>
        <v>0</v>
      </c>
      <c r="R77" s="222"/>
      <c r="S77" s="222"/>
      <c r="T77" s="223">
        <v>0.21149999999999999</v>
      </c>
      <c r="U77" s="222">
        <f>ROUND(E77*T77,2)</f>
        <v>0.01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120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x14ac:dyDescent="0.2">
      <c r="A78" s="214" t="s">
        <v>115</v>
      </c>
      <c r="B78" s="221" t="s">
        <v>78</v>
      </c>
      <c r="C78" s="265" t="s">
        <v>79</v>
      </c>
      <c r="D78" s="225"/>
      <c r="E78" s="229"/>
      <c r="F78" s="234"/>
      <c r="G78" s="234">
        <f>SUMIF(AE79:AE85,"&lt;&gt;NOR",G79:G85)</f>
        <v>0</v>
      </c>
      <c r="H78" s="234"/>
      <c r="I78" s="234">
        <f>SUM(I79:I85)</f>
        <v>0</v>
      </c>
      <c r="J78" s="234"/>
      <c r="K78" s="234">
        <f>SUM(K79:K85)</f>
        <v>0</v>
      </c>
      <c r="L78" s="234"/>
      <c r="M78" s="234">
        <f>SUM(M79:M85)</f>
        <v>0</v>
      </c>
      <c r="N78" s="225"/>
      <c r="O78" s="225">
        <f>SUM(O79:O85)</f>
        <v>0.21690999999999999</v>
      </c>
      <c r="P78" s="225"/>
      <c r="Q78" s="225">
        <f>SUM(Q79:Q85)</f>
        <v>0</v>
      </c>
      <c r="R78" s="225"/>
      <c r="S78" s="225"/>
      <c r="T78" s="226"/>
      <c r="U78" s="225">
        <f>SUM(U79:U85)</f>
        <v>8.57</v>
      </c>
      <c r="AE78" t="s">
        <v>116</v>
      </c>
    </row>
    <row r="79" spans="1:60" outlineLevel="1" x14ac:dyDescent="0.2">
      <c r="A79" s="213">
        <v>34</v>
      </c>
      <c r="B79" s="220" t="s">
        <v>219</v>
      </c>
      <c r="C79" s="263" t="s">
        <v>220</v>
      </c>
      <c r="D79" s="222" t="s">
        <v>153</v>
      </c>
      <c r="E79" s="227">
        <v>13.397</v>
      </c>
      <c r="F79" s="230"/>
      <c r="G79" s="231">
        <f>ROUND(E79*F79,2)</f>
        <v>0</v>
      </c>
      <c r="H79" s="230"/>
      <c r="I79" s="231">
        <f>ROUND(E79*H79,2)</f>
        <v>0</v>
      </c>
      <c r="J79" s="230"/>
      <c r="K79" s="231">
        <f>ROUND(E79*J79,2)</f>
        <v>0</v>
      </c>
      <c r="L79" s="231">
        <v>21</v>
      </c>
      <c r="M79" s="231">
        <f>G79*(1+L79/100)</f>
        <v>0</v>
      </c>
      <c r="N79" s="222">
        <v>1.8000000000000001E-4</v>
      </c>
      <c r="O79" s="222">
        <f>ROUND(E79*N79,5)</f>
        <v>2.4099999999999998E-3</v>
      </c>
      <c r="P79" s="222">
        <v>0</v>
      </c>
      <c r="Q79" s="222">
        <f>ROUND(E79*P79,5)</f>
        <v>0</v>
      </c>
      <c r="R79" s="222"/>
      <c r="S79" s="222"/>
      <c r="T79" s="223">
        <v>0.60299999999999998</v>
      </c>
      <c r="U79" s="222">
        <f>ROUND(E79*T79,2)</f>
        <v>8.08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120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/>
      <c r="B80" s="220"/>
      <c r="C80" s="264" t="s">
        <v>221</v>
      </c>
      <c r="D80" s="224"/>
      <c r="E80" s="228"/>
      <c r="F80" s="232"/>
      <c r="G80" s="233"/>
      <c r="H80" s="231"/>
      <c r="I80" s="231"/>
      <c r="J80" s="231"/>
      <c r="K80" s="231"/>
      <c r="L80" s="231"/>
      <c r="M80" s="231"/>
      <c r="N80" s="222"/>
      <c r="O80" s="222"/>
      <c r="P80" s="222"/>
      <c r="Q80" s="222"/>
      <c r="R80" s="222"/>
      <c r="S80" s="222"/>
      <c r="T80" s="223"/>
      <c r="U80" s="222"/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125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5" t="str">
        <f>C80</f>
        <v>0,145*1,48*14</v>
      </c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/>
      <c r="B81" s="220"/>
      <c r="C81" s="264" t="s">
        <v>222</v>
      </c>
      <c r="D81" s="224"/>
      <c r="E81" s="228"/>
      <c r="F81" s="232"/>
      <c r="G81" s="233"/>
      <c r="H81" s="231"/>
      <c r="I81" s="231"/>
      <c r="J81" s="231"/>
      <c r="K81" s="231"/>
      <c r="L81" s="231"/>
      <c r="M81" s="231"/>
      <c r="N81" s="222"/>
      <c r="O81" s="222"/>
      <c r="P81" s="222"/>
      <c r="Q81" s="222"/>
      <c r="R81" s="222"/>
      <c r="S81" s="222"/>
      <c r="T81" s="223"/>
      <c r="U81" s="222"/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125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5" t="str">
        <f>C81</f>
        <v>0,145*1,47*28</v>
      </c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/>
      <c r="B82" s="220"/>
      <c r="C82" s="264" t="s">
        <v>223</v>
      </c>
      <c r="D82" s="224"/>
      <c r="E82" s="228"/>
      <c r="F82" s="232"/>
      <c r="G82" s="233"/>
      <c r="H82" s="231"/>
      <c r="I82" s="231"/>
      <c r="J82" s="231"/>
      <c r="K82" s="231"/>
      <c r="L82" s="231"/>
      <c r="M82" s="231"/>
      <c r="N82" s="222"/>
      <c r="O82" s="222"/>
      <c r="P82" s="222"/>
      <c r="Q82" s="222"/>
      <c r="R82" s="222"/>
      <c r="S82" s="222"/>
      <c r="T82" s="223"/>
      <c r="U82" s="222"/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125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5" t="str">
        <f>C82</f>
        <v>0,145*1,09*28</v>
      </c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13">
        <v>35</v>
      </c>
      <c r="B83" s="220" t="s">
        <v>224</v>
      </c>
      <c r="C83" s="263" t="s">
        <v>225</v>
      </c>
      <c r="D83" s="222" t="s">
        <v>123</v>
      </c>
      <c r="E83" s="227">
        <v>0.39</v>
      </c>
      <c r="F83" s="230"/>
      <c r="G83" s="231">
        <f>ROUND(E83*F83,2)</f>
        <v>0</v>
      </c>
      <c r="H83" s="230"/>
      <c r="I83" s="231">
        <f>ROUND(E83*H83,2)</f>
        <v>0</v>
      </c>
      <c r="J83" s="230"/>
      <c r="K83" s="231">
        <f>ROUND(E83*J83,2)</f>
        <v>0</v>
      </c>
      <c r="L83" s="231">
        <v>21</v>
      </c>
      <c r="M83" s="231">
        <f>G83*(1+L83/100)</f>
        <v>0</v>
      </c>
      <c r="N83" s="222">
        <v>0.55000000000000004</v>
      </c>
      <c r="O83" s="222">
        <f>ROUND(E83*N83,5)</f>
        <v>0.2145</v>
      </c>
      <c r="P83" s="222">
        <v>0</v>
      </c>
      <c r="Q83" s="222">
        <f>ROUND(E83*P83,5)</f>
        <v>0</v>
      </c>
      <c r="R83" s="222"/>
      <c r="S83" s="222"/>
      <c r="T83" s="223">
        <v>0</v>
      </c>
      <c r="U83" s="222">
        <f>ROUND(E83*T83,2)</f>
        <v>0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149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3"/>
      <c r="B84" s="220"/>
      <c r="C84" s="264" t="s">
        <v>226</v>
      </c>
      <c r="D84" s="224"/>
      <c r="E84" s="228"/>
      <c r="F84" s="232"/>
      <c r="G84" s="233"/>
      <c r="H84" s="231"/>
      <c r="I84" s="231"/>
      <c r="J84" s="231"/>
      <c r="K84" s="231"/>
      <c r="L84" s="231"/>
      <c r="M84" s="231"/>
      <c r="N84" s="222"/>
      <c r="O84" s="222"/>
      <c r="P84" s="222"/>
      <c r="Q84" s="222"/>
      <c r="R84" s="222"/>
      <c r="S84" s="222"/>
      <c r="T84" s="223"/>
      <c r="U84" s="222"/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125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5" t="str">
        <f>C84</f>
        <v>0,375*1,04 'Přepočtené koeficientem množství'</v>
      </c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3">
        <v>36</v>
      </c>
      <c r="B85" s="220" t="s">
        <v>227</v>
      </c>
      <c r="C85" s="263" t="s">
        <v>228</v>
      </c>
      <c r="D85" s="222" t="s">
        <v>148</v>
      </c>
      <c r="E85" s="227">
        <v>0.219</v>
      </c>
      <c r="F85" s="230"/>
      <c r="G85" s="231">
        <f>ROUND(E85*F85,2)</f>
        <v>0</v>
      </c>
      <c r="H85" s="230"/>
      <c r="I85" s="231">
        <f>ROUND(E85*H85,2)</f>
        <v>0</v>
      </c>
      <c r="J85" s="230"/>
      <c r="K85" s="231">
        <f>ROUND(E85*J85,2)</f>
        <v>0</v>
      </c>
      <c r="L85" s="231">
        <v>21</v>
      </c>
      <c r="M85" s="231">
        <f>G85*(1+L85/100)</f>
        <v>0</v>
      </c>
      <c r="N85" s="222">
        <v>0</v>
      </c>
      <c r="O85" s="222">
        <f>ROUND(E85*N85,5)</f>
        <v>0</v>
      </c>
      <c r="P85" s="222">
        <v>0</v>
      </c>
      <c r="Q85" s="222">
        <f>ROUND(E85*P85,5)</f>
        <v>0</v>
      </c>
      <c r="R85" s="222"/>
      <c r="S85" s="222"/>
      <c r="T85" s="223">
        <v>2.2549999999999999</v>
      </c>
      <c r="U85" s="222">
        <f>ROUND(E85*T85,2)</f>
        <v>0.49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120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x14ac:dyDescent="0.2">
      <c r="A86" s="214" t="s">
        <v>115</v>
      </c>
      <c r="B86" s="221" t="s">
        <v>80</v>
      </c>
      <c r="C86" s="265" t="s">
        <v>81</v>
      </c>
      <c r="D86" s="225"/>
      <c r="E86" s="229"/>
      <c r="F86" s="234"/>
      <c r="G86" s="234">
        <f>SUMIF(AE87:AE91,"&lt;&gt;NOR",G87:G91)</f>
        <v>0</v>
      </c>
      <c r="H86" s="234"/>
      <c r="I86" s="234">
        <f>SUM(I87:I91)</f>
        <v>0</v>
      </c>
      <c r="J86" s="234"/>
      <c r="K86" s="234">
        <f>SUM(K87:K91)</f>
        <v>0</v>
      </c>
      <c r="L86" s="234"/>
      <c r="M86" s="234">
        <f>SUM(M87:M91)</f>
        <v>0</v>
      </c>
      <c r="N86" s="225"/>
      <c r="O86" s="225">
        <f>SUM(O87:O91)</f>
        <v>0.26336000000000004</v>
      </c>
      <c r="P86" s="225"/>
      <c r="Q86" s="225">
        <f>SUM(Q87:Q91)</f>
        <v>0</v>
      </c>
      <c r="R86" s="225"/>
      <c r="S86" s="225"/>
      <c r="T86" s="226"/>
      <c r="U86" s="225">
        <f>SUM(U87:U91)</f>
        <v>12.02</v>
      </c>
      <c r="AE86" t="s">
        <v>116</v>
      </c>
    </row>
    <row r="87" spans="1:60" outlineLevel="1" x14ac:dyDescent="0.2">
      <c r="A87" s="213">
        <v>37</v>
      </c>
      <c r="B87" s="220" t="s">
        <v>229</v>
      </c>
      <c r="C87" s="263" t="s">
        <v>230</v>
      </c>
      <c r="D87" s="222" t="s">
        <v>156</v>
      </c>
      <c r="E87" s="227">
        <v>250.82</v>
      </c>
      <c r="F87" s="230"/>
      <c r="G87" s="231">
        <f>ROUND(E87*F87,2)</f>
        <v>0</v>
      </c>
      <c r="H87" s="230"/>
      <c r="I87" s="231">
        <f>ROUND(E87*H87,2)</f>
        <v>0</v>
      </c>
      <c r="J87" s="230"/>
      <c r="K87" s="231">
        <f>ROUND(E87*J87,2)</f>
        <v>0</v>
      </c>
      <c r="L87" s="231">
        <v>21</v>
      </c>
      <c r="M87" s="231">
        <f>G87*(1+L87/100)</f>
        <v>0</v>
      </c>
      <c r="N87" s="222">
        <v>5.0000000000000002E-5</v>
      </c>
      <c r="O87" s="222">
        <f>ROUND(E87*N87,5)</f>
        <v>1.2540000000000001E-2</v>
      </c>
      <c r="P87" s="222">
        <v>0</v>
      </c>
      <c r="Q87" s="222">
        <f>ROUND(E87*P87,5)</f>
        <v>0</v>
      </c>
      <c r="R87" s="222"/>
      <c r="S87" s="222"/>
      <c r="T87" s="223">
        <v>4.3999999999999997E-2</v>
      </c>
      <c r="U87" s="222">
        <f>ROUND(E87*T87,2)</f>
        <v>11.04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120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>
        <v>38</v>
      </c>
      <c r="B88" s="220" t="s">
        <v>231</v>
      </c>
      <c r="C88" s="263" t="s">
        <v>232</v>
      </c>
      <c r="D88" s="222" t="s">
        <v>148</v>
      </c>
      <c r="E88" s="227">
        <v>3.3E-4</v>
      </c>
      <c r="F88" s="230"/>
      <c r="G88" s="231">
        <f>ROUND(E88*F88,2)</f>
        <v>0</v>
      </c>
      <c r="H88" s="230"/>
      <c r="I88" s="231">
        <f>ROUND(E88*H88,2)</f>
        <v>0</v>
      </c>
      <c r="J88" s="230"/>
      <c r="K88" s="231">
        <f>ROUND(E88*J88,2)</f>
        <v>0</v>
      </c>
      <c r="L88" s="231">
        <v>21</v>
      </c>
      <c r="M88" s="231">
        <f>G88*(1+L88/100)</f>
        <v>0</v>
      </c>
      <c r="N88" s="222">
        <v>1</v>
      </c>
      <c r="O88" s="222">
        <f>ROUND(E88*N88,5)</f>
        <v>3.3E-4</v>
      </c>
      <c r="P88" s="222">
        <v>0</v>
      </c>
      <c r="Q88" s="222">
        <f>ROUND(E88*P88,5)</f>
        <v>0</v>
      </c>
      <c r="R88" s="222"/>
      <c r="S88" s="222"/>
      <c r="T88" s="223">
        <v>0</v>
      </c>
      <c r="U88" s="222">
        <f>ROUND(E88*T88,2)</f>
        <v>0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149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3">
        <v>39</v>
      </c>
      <c r="B89" s="220" t="s">
        <v>233</v>
      </c>
      <c r="C89" s="263" t="s">
        <v>234</v>
      </c>
      <c r="D89" s="222" t="s">
        <v>148</v>
      </c>
      <c r="E89" s="227">
        <v>6.7729999999999999E-2</v>
      </c>
      <c r="F89" s="230"/>
      <c r="G89" s="231">
        <f>ROUND(E89*F89,2)</f>
        <v>0</v>
      </c>
      <c r="H89" s="230"/>
      <c r="I89" s="231">
        <f>ROUND(E89*H89,2)</f>
        <v>0</v>
      </c>
      <c r="J89" s="230"/>
      <c r="K89" s="231">
        <f>ROUND(E89*J89,2)</f>
        <v>0</v>
      </c>
      <c r="L89" s="231">
        <v>21</v>
      </c>
      <c r="M89" s="231">
        <f>G89*(1+L89/100)</f>
        <v>0</v>
      </c>
      <c r="N89" s="222">
        <v>1</v>
      </c>
      <c r="O89" s="222">
        <f>ROUND(E89*N89,5)</f>
        <v>6.7729999999999999E-2</v>
      </c>
      <c r="P89" s="222">
        <v>0</v>
      </c>
      <c r="Q89" s="222">
        <f>ROUND(E89*P89,5)</f>
        <v>0</v>
      </c>
      <c r="R89" s="222"/>
      <c r="S89" s="222"/>
      <c r="T89" s="223">
        <v>0</v>
      </c>
      <c r="U89" s="222">
        <f>ROUND(E89*T89,2)</f>
        <v>0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149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>
        <v>40</v>
      </c>
      <c r="B90" s="220" t="s">
        <v>235</v>
      </c>
      <c r="C90" s="263" t="s">
        <v>236</v>
      </c>
      <c r="D90" s="222" t="s">
        <v>148</v>
      </c>
      <c r="E90" s="227">
        <v>0.18276000000000001</v>
      </c>
      <c r="F90" s="230"/>
      <c r="G90" s="231">
        <f>ROUND(E90*F90,2)</f>
        <v>0</v>
      </c>
      <c r="H90" s="230"/>
      <c r="I90" s="231">
        <f>ROUND(E90*H90,2)</f>
        <v>0</v>
      </c>
      <c r="J90" s="230"/>
      <c r="K90" s="231">
        <f>ROUND(E90*J90,2)</f>
        <v>0</v>
      </c>
      <c r="L90" s="231">
        <v>21</v>
      </c>
      <c r="M90" s="231">
        <f>G90*(1+L90/100)</f>
        <v>0</v>
      </c>
      <c r="N90" s="222">
        <v>1</v>
      </c>
      <c r="O90" s="222">
        <f>ROUND(E90*N90,5)</f>
        <v>0.18276000000000001</v>
      </c>
      <c r="P90" s="222">
        <v>0</v>
      </c>
      <c r="Q90" s="222">
        <f>ROUND(E90*P90,5)</f>
        <v>0</v>
      </c>
      <c r="R90" s="222"/>
      <c r="S90" s="222"/>
      <c r="T90" s="223">
        <v>0</v>
      </c>
      <c r="U90" s="222">
        <f>ROUND(E90*T90,2)</f>
        <v>0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149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3">
        <v>41</v>
      </c>
      <c r="B91" s="220" t="s">
        <v>237</v>
      </c>
      <c r="C91" s="263" t="s">
        <v>238</v>
      </c>
      <c r="D91" s="222" t="s">
        <v>148</v>
      </c>
      <c r="E91" s="227">
        <v>0.29330000000000001</v>
      </c>
      <c r="F91" s="230"/>
      <c r="G91" s="231">
        <f>ROUND(E91*F91,2)</f>
        <v>0</v>
      </c>
      <c r="H91" s="230"/>
      <c r="I91" s="231">
        <f>ROUND(E91*H91,2)</f>
        <v>0</v>
      </c>
      <c r="J91" s="230"/>
      <c r="K91" s="231">
        <f>ROUND(E91*J91,2)</f>
        <v>0</v>
      </c>
      <c r="L91" s="231">
        <v>21</v>
      </c>
      <c r="M91" s="231">
        <f>G91*(1+L91/100)</f>
        <v>0</v>
      </c>
      <c r="N91" s="222">
        <v>0</v>
      </c>
      <c r="O91" s="222">
        <f>ROUND(E91*N91,5)</f>
        <v>0</v>
      </c>
      <c r="P91" s="222">
        <v>0</v>
      </c>
      <c r="Q91" s="222">
        <f>ROUND(E91*P91,5)</f>
        <v>0</v>
      </c>
      <c r="R91" s="222"/>
      <c r="S91" s="222"/>
      <c r="T91" s="223">
        <v>3.327</v>
      </c>
      <c r="U91" s="222">
        <f>ROUND(E91*T91,2)</f>
        <v>0.98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120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x14ac:dyDescent="0.2">
      <c r="A92" s="214" t="s">
        <v>115</v>
      </c>
      <c r="B92" s="221" t="s">
        <v>82</v>
      </c>
      <c r="C92" s="265" t="s">
        <v>83</v>
      </c>
      <c r="D92" s="225"/>
      <c r="E92" s="229"/>
      <c r="F92" s="234"/>
      <c r="G92" s="234">
        <f>SUMIF(AE93:AE103,"&lt;&gt;NOR",G93:G103)</f>
        <v>0</v>
      </c>
      <c r="H92" s="234"/>
      <c r="I92" s="234">
        <f>SUM(I93:I103)</f>
        <v>0</v>
      </c>
      <c r="J92" s="234"/>
      <c r="K92" s="234">
        <f>SUM(K93:K103)</f>
        <v>0</v>
      </c>
      <c r="L92" s="234"/>
      <c r="M92" s="234">
        <f>SUM(M93:M103)</f>
        <v>0</v>
      </c>
      <c r="N92" s="225"/>
      <c r="O92" s="225">
        <f>SUM(O93:O103)</f>
        <v>3.7110000000000004E-2</v>
      </c>
      <c r="P92" s="225"/>
      <c r="Q92" s="225">
        <f>SUM(Q93:Q103)</f>
        <v>0</v>
      </c>
      <c r="R92" s="225"/>
      <c r="S92" s="225"/>
      <c r="T92" s="226"/>
      <c r="U92" s="225">
        <f>SUM(U93:U103)</f>
        <v>11.6</v>
      </c>
      <c r="AE92" t="s">
        <v>116</v>
      </c>
    </row>
    <row r="93" spans="1:60" outlineLevel="1" x14ac:dyDescent="0.2">
      <c r="A93" s="213">
        <v>42</v>
      </c>
      <c r="B93" s="220" t="s">
        <v>239</v>
      </c>
      <c r="C93" s="263" t="s">
        <v>240</v>
      </c>
      <c r="D93" s="222" t="s">
        <v>153</v>
      </c>
      <c r="E93" s="227">
        <v>10.237</v>
      </c>
      <c r="F93" s="230"/>
      <c r="G93" s="231">
        <f>ROUND(E93*F93,2)</f>
        <v>0</v>
      </c>
      <c r="H93" s="230"/>
      <c r="I93" s="231">
        <f>ROUND(E93*H93,2)</f>
        <v>0</v>
      </c>
      <c r="J93" s="230"/>
      <c r="K93" s="231">
        <f>ROUND(E93*J93,2)</f>
        <v>0</v>
      </c>
      <c r="L93" s="231">
        <v>21</v>
      </c>
      <c r="M93" s="231">
        <f>G93*(1+L93/100)</f>
        <v>0</v>
      </c>
      <c r="N93" s="222">
        <v>2.1299999999999999E-3</v>
      </c>
      <c r="O93" s="222">
        <f>ROUND(E93*N93,5)</f>
        <v>2.18E-2</v>
      </c>
      <c r="P93" s="222">
        <v>0</v>
      </c>
      <c r="Q93" s="222">
        <f>ROUND(E93*P93,5)</f>
        <v>0</v>
      </c>
      <c r="R93" s="222"/>
      <c r="S93" s="222"/>
      <c r="T93" s="223">
        <v>0.1787</v>
      </c>
      <c r="U93" s="222">
        <f>ROUND(E93*T93,2)</f>
        <v>1.83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120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3">
        <v>43</v>
      </c>
      <c r="B94" s="220" t="s">
        <v>241</v>
      </c>
      <c r="C94" s="263" t="s">
        <v>242</v>
      </c>
      <c r="D94" s="222" t="s">
        <v>153</v>
      </c>
      <c r="E94" s="227">
        <v>10.237</v>
      </c>
      <c r="F94" s="230"/>
      <c r="G94" s="231">
        <f>ROUND(E94*F94,2)</f>
        <v>0</v>
      </c>
      <c r="H94" s="230"/>
      <c r="I94" s="231">
        <f>ROUND(E94*H94,2)</f>
        <v>0</v>
      </c>
      <c r="J94" s="230"/>
      <c r="K94" s="231">
        <f>ROUND(E94*J94,2)</f>
        <v>0</v>
      </c>
      <c r="L94" s="231">
        <v>21</v>
      </c>
      <c r="M94" s="231">
        <f>G94*(1+L94/100)</f>
        <v>0</v>
      </c>
      <c r="N94" s="222">
        <v>1.2600000000000001E-3</v>
      </c>
      <c r="O94" s="222">
        <f>ROUND(E94*N94,5)</f>
        <v>1.29E-2</v>
      </c>
      <c r="P94" s="222">
        <v>0</v>
      </c>
      <c r="Q94" s="222">
        <f>ROUND(E94*P94,5)</f>
        <v>0</v>
      </c>
      <c r="R94" s="222"/>
      <c r="S94" s="222"/>
      <c r="T94" s="223">
        <v>0.16900000000000001</v>
      </c>
      <c r="U94" s="222">
        <f>ROUND(E94*T94,2)</f>
        <v>1.73</v>
      </c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120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3"/>
      <c r="B95" s="220"/>
      <c r="C95" s="264" t="s">
        <v>243</v>
      </c>
      <c r="D95" s="224"/>
      <c r="E95" s="228"/>
      <c r="F95" s="232"/>
      <c r="G95" s="233"/>
      <c r="H95" s="231"/>
      <c r="I95" s="231"/>
      <c r="J95" s="231"/>
      <c r="K95" s="231"/>
      <c r="L95" s="231"/>
      <c r="M95" s="231"/>
      <c r="N95" s="222"/>
      <c r="O95" s="222"/>
      <c r="P95" s="222"/>
      <c r="Q95" s="222"/>
      <c r="R95" s="222"/>
      <c r="S95" s="222"/>
      <c r="T95" s="223"/>
      <c r="U95" s="222"/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125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5" t="str">
        <f>C95</f>
        <v>povrchová úprava kotevních sloupků</v>
      </c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3"/>
      <c r="B96" s="220"/>
      <c r="C96" s="264" t="s">
        <v>244</v>
      </c>
      <c r="D96" s="224"/>
      <c r="E96" s="228"/>
      <c r="F96" s="232"/>
      <c r="G96" s="233"/>
      <c r="H96" s="231"/>
      <c r="I96" s="231"/>
      <c r="J96" s="231"/>
      <c r="K96" s="231"/>
      <c r="L96" s="231"/>
      <c r="M96" s="231"/>
      <c r="N96" s="222"/>
      <c r="O96" s="222"/>
      <c r="P96" s="222"/>
      <c r="Q96" s="222"/>
      <c r="R96" s="222"/>
      <c r="S96" s="222"/>
      <c r="T96" s="223"/>
      <c r="U96" s="222"/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125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5" t="str">
        <f>C96</f>
        <v>2,35*0,08*4*11</v>
      </c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3"/>
      <c r="B97" s="220"/>
      <c r="C97" s="264" t="s">
        <v>245</v>
      </c>
      <c r="D97" s="224"/>
      <c r="E97" s="228"/>
      <c r="F97" s="232"/>
      <c r="G97" s="233"/>
      <c r="H97" s="231"/>
      <c r="I97" s="231"/>
      <c r="J97" s="231"/>
      <c r="K97" s="231"/>
      <c r="L97" s="231"/>
      <c r="M97" s="231"/>
      <c r="N97" s="222"/>
      <c r="O97" s="222"/>
      <c r="P97" s="222"/>
      <c r="Q97" s="222"/>
      <c r="R97" s="222"/>
      <c r="S97" s="222"/>
      <c r="T97" s="223"/>
      <c r="U97" s="222"/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125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5" t="str">
        <f>C97</f>
        <v>1,43*0,06*2*11</v>
      </c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3"/>
      <c r="B98" s="220"/>
      <c r="C98" s="264" t="s">
        <v>246</v>
      </c>
      <c r="D98" s="224"/>
      <c r="E98" s="228"/>
      <c r="F98" s="232"/>
      <c r="G98" s="233"/>
      <c r="H98" s="231"/>
      <c r="I98" s="231"/>
      <c r="J98" s="231"/>
      <c r="K98" s="231"/>
      <c r="L98" s="231"/>
      <c r="M98" s="231"/>
      <c r="N98" s="222"/>
      <c r="O98" s="222"/>
      <c r="P98" s="222"/>
      <c r="Q98" s="222"/>
      <c r="R98" s="222"/>
      <c r="S98" s="222"/>
      <c r="T98" s="223"/>
      <c r="U98" s="222"/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125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5" t="str">
        <f>C98</f>
        <v>1,43*0,005*11</v>
      </c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3">
        <v>44</v>
      </c>
      <c r="B99" s="220" t="s">
        <v>247</v>
      </c>
      <c r="C99" s="263" t="s">
        <v>248</v>
      </c>
      <c r="D99" s="222" t="s">
        <v>153</v>
      </c>
      <c r="E99" s="227">
        <v>26.794</v>
      </c>
      <c r="F99" s="230"/>
      <c r="G99" s="231">
        <f>ROUND(E99*F99,2)</f>
        <v>0</v>
      </c>
      <c r="H99" s="230"/>
      <c r="I99" s="231">
        <f>ROUND(E99*H99,2)</f>
        <v>0</v>
      </c>
      <c r="J99" s="230"/>
      <c r="K99" s="231">
        <f>ROUND(E99*J99,2)</f>
        <v>0</v>
      </c>
      <c r="L99" s="231">
        <v>21</v>
      </c>
      <c r="M99" s="231">
        <f>G99*(1+L99/100)</f>
        <v>0</v>
      </c>
      <c r="N99" s="222">
        <v>9.0000000000000006E-5</v>
      </c>
      <c r="O99" s="222">
        <f>ROUND(E99*N99,5)</f>
        <v>2.4099999999999998E-3</v>
      </c>
      <c r="P99" s="222">
        <v>0</v>
      </c>
      <c r="Q99" s="222">
        <f>ROUND(E99*P99,5)</f>
        <v>0</v>
      </c>
      <c r="R99" s="222"/>
      <c r="S99" s="222"/>
      <c r="T99" s="223">
        <v>0.3</v>
      </c>
      <c r="U99" s="222">
        <f>ROUND(E99*T99,2)</f>
        <v>8.0399999999999991</v>
      </c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120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3"/>
      <c r="B100" s="220"/>
      <c r="C100" s="264" t="s">
        <v>249</v>
      </c>
      <c r="D100" s="224"/>
      <c r="E100" s="228"/>
      <c r="F100" s="232"/>
      <c r="G100" s="233"/>
      <c r="H100" s="231"/>
      <c r="I100" s="231"/>
      <c r="J100" s="231"/>
      <c r="K100" s="231"/>
      <c r="L100" s="231"/>
      <c r="M100" s="231"/>
      <c r="N100" s="222"/>
      <c r="O100" s="222"/>
      <c r="P100" s="222"/>
      <c r="Q100" s="222"/>
      <c r="R100" s="222"/>
      <c r="S100" s="222"/>
      <c r="T100" s="223"/>
      <c r="U100" s="22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125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5" t="str">
        <f>C100</f>
        <v>odstín - hedvábně šedá RAL7044</v>
      </c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/>
      <c r="B101" s="220"/>
      <c r="C101" s="264" t="s">
        <v>250</v>
      </c>
      <c r="D101" s="224"/>
      <c r="E101" s="228"/>
      <c r="F101" s="232"/>
      <c r="G101" s="233"/>
      <c r="H101" s="231"/>
      <c r="I101" s="231"/>
      <c r="J101" s="231"/>
      <c r="K101" s="231"/>
      <c r="L101" s="231"/>
      <c r="M101" s="231"/>
      <c r="N101" s="222"/>
      <c r="O101" s="222"/>
      <c r="P101" s="222"/>
      <c r="Q101" s="222"/>
      <c r="R101" s="222"/>
      <c r="S101" s="222"/>
      <c r="T101" s="223"/>
      <c r="U101" s="222"/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125</v>
      </c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5" t="str">
        <f>C101</f>
        <v>0,145*1,48*14*2</v>
      </c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3"/>
      <c r="B102" s="220"/>
      <c r="C102" s="264" t="s">
        <v>251</v>
      </c>
      <c r="D102" s="224"/>
      <c r="E102" s="228"/>
      <c r="F102" s="232"/>
      <c r="G102" s="233"/>
      <c r="H102" s="231"/>
      <c r="I102" s="231"/>
      <c r="J102" s="231"/>
      <c r="K102" s="231"/>
      <c r="L102" s="231"/>
      <c r="M102" s="231"/>
      <c r="N102" s="222"/>
      <c r="O102" s="222"/>
      <c r="P102" s="222"/>
      <c r="Q102" s="222"/>
      <c r="R102" s="222"/>
      <c r="S102" s="222"/>
      <c r="T102" s="223"/>
      <c r="U102" s="222"/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125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5" t="str">
        <f>C102</f>
        <v>0,145*1,47*28*2</v>
      </c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3"/>
      <c r="B103" s="220"/>
      <c r="C103" s="264" t="s">
        <v>252</v>
      </c>
      <c r="D103" s="224"/>
      <c r="E103" s="228"/>
      <c r="F103" s="232"/>
      <c r="G103" s="233"/>
      <c r="H103" s="231"/>
      <c r="I103" s="231"/>
      <c r="J103" s="231"/>
      <c r="K103" s="231"/>
      <c r="L103" s="231"/>
      <c r="M103" s="231"/>
      <c r="N103" s="222"/>
      <c r="O103" s="222"/>
      <c r="P103" s="222"/>
      <c r="Q103" s="222"/>
      <c r="R103" s="222"/>
      <c r="S103" s="222"/>
      <c r="T103" s="223"/>
      <c r="U103" s="222"/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125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5" t="str">
        <f>C103</f>
        <v>0,145*1,09*28*2</v>
      </c>
      <c r="BB103" s="212"/>
      <c r="BC103" s="212"/>
      <c r="BD103" s="212"/>
      <c r="BE103" s="212"/>
      <c r="BF103" s="212"/>
      <c r="BG103" s="212"/>
      <c r="BH103" s="212"/>
    </row>
    <row r="104" spans="1:60" x14ac:dyDescent="0.2">
      <c r="A104" s="214" t="s">
        <v>115</v>
      </c>
      <c r="B104" s="221" t="s">
        <v>84</v>
      </c>
      <c r="C104" s="265" t="s">
        <v>85</v>
      </c>
      <c r="D104" s="225"/>
      <c r="E104" s="229"/>
      <c r="F104" s="234"/>
      <c r="G104" s="234">
        <f>SUMIF(AE105:AE111,"&lt;&gt;NOR",G105:G111)</f>
        <v>0</v>
      </c>
      <c r="H104" s="234"/>
      <c r="I104" s="234">
        <f>SUM(I105:I111)</f>
        <v>0</v>
      </c>
      <c r="J104" s="234"/>
      <c r="K104" s="234">
        <f>SUM(K105:K111)</f>
        <v>0</v>
      </c>
      <c r="L104" s="234"/>
      <c r="M104" s="234">
        <f>SUM(M105:M111)</f>
        <v>0</v>
      </c>
      <c r="N104" s="225"/>
      <c r="O104" s="225">
        <f>SUM(O105:O111)</f>
        <v>2.0999999999999998E-2</v>
      </c>
      <c r="P104" s="225"/>
      <c r="Q104" s="225">
        <f>SUM(Q105:Q111)</f>
        <v>0</v>
      </c>
      <c r="R104" s="225"/>
      <c r="S104" s="225"/>
      <c r="T104" s="226"/>
      <c r="U104" s="225">
        <f>SUM(U105:U111)</f>
        <v>3.0100000000000002</v>
      </c>
      <c r="AE104" t="s">
        <v>116</v>
      </c>
    </row>
    <row r="105" spans="1:60" outlineLevel="1" x14ac:dyDescent="0.2">
      <c r="A105" s="213">
        <v>45</v>
      </c>
      <c r="B105" s="220" t="s">
        <v>253</v>
      </c>
      <c r="C105" s="263" t="s">
        <v>254</v>
      </c>
      <c r="D105" s="222" t="s">
        <v>119</v>
      </c>
      <c r="E105" s="227">
        <v>14</v>
      </c>
      <c r="F105" s="230"/>
      <c r="G105" s="231">
        <f>ROUND(E105*F105,2)</f>
        <v>0</v>
      </c>
      <c r="H105" s="230"/>
      <c r="I105" s="231">
        <f>ROUND(E105*H105,2)</f>
        <v>0</v>
      </c>
      <c r="J105" s="230"/>
      <c r="K105" s="231">
        <f>ROUND(E105*J105,2)</f>
        <v>0</v>
      </c>
      <c r="L105" s="231">
        <v>21</v>
      </c>
      <c r="M105" s="231">
        <f>G105*(1+L105/100)</f>
        <v>0</v>
      </c>
      <c r="N105" s="222">
        <v>0</v>
      </c>
      <c r="O105" s="222">
        <f>ROUND(E105*N105,5)</f>
        <v>0</v>
      </c>
      <c r="P105" s="222">
        <v>0</v>
      </c>
      <c r="Q105" s="222">
        <f>ROUND(E105*P105,5)</f>
        <v>0</v>
      </c>
      <c r="R105" s="222"/>
      <c r="S105" s="222"/>
      <c r="T105" s="223">
        <v>0.17499999999999999</v>
      </c>
      <c r="U105" s="222">
        <f>ROUND(E105*T105,2)</f>
        <v>2.4500000000000002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120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3"/>
      <c r="B106" s="220"/>
      <c r="C106" s="264" t="s">
        <v>255</v>
      </c>
      <c r="D106" s="224"/>
      <c r="E106" s="228"/>
      <c r="F106" s="232"/>
      <c r="G106" s="233"/>
      <c r="H106" s="231"/>
      <c r="I106" s="231"/>
      <c r="J106" s="231"/>
      <c r="K106" s="231"/>
      <c r="L106" s="231"/>
      <c r="M106" s="231"/>
      <c r="N106" s="222"/>
      <c r="O106" s="222"/>
      <c r="P106" s="222"/>
      <c r="Q106" s="222"/>
      <c r="R106" s="222"/>
      <c r="S106" s="222"/>
      <c r="T106" s="223"/>
      <c r="U106" s="22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125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5" t="str">
        <f>C106</f>
        <v>uložení kabelu VO do chráničky a položení rezervního prostupu</v>
      </c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3">
        <v>46</v>
      </c>
      <c r="B107" s="220" t="s">
        <v>256</v>
      </c>
      <c r="C107" s="263" t="s">
        <v>257</v>
      </c>
      <c r="D107" s="222" t="s">
        <v>119</v>
      </c>
      <c r="E107" s="227">
        <v>7</v>
      </c>
      <c r="F107" s="230"/>
      <c r="G107" s="231">
        <f>ROUND(E107*F107,2)</f>
        <v>0</v>
      </c>
      <c r="H107" s="230"/>
      <c r="I107" s="231">
        <f>ROUND(E107*H107,2)</f>
        <v>0</v>
      </c>
      <c r="J107" s="230"/>
      <c r="K107" s="231">
        <f>ROUND(E107*J107,2)</f>
        <v>0</v>
      </c>
      <c r="L107" s="231">
        <v>21</v>
      </c>
      <c r="M107" s="231">
        <f>G107*(1+L107/100)</f>
        <v>0</v>
      </c>
      <c r="N107" s="222">
        <v>6.9999999999999999E-4</v>
      </c>
      <c r="O107" s="222">
        <f>ROUND(E107*N107,5)</f>
        <v>4.8999999999999998E-3</v>
      </c>
      <c r="P107" s="222">
        <v>0</v>
      </c>
      <c r="Q107" s="222">
        <f>ROUND(E107*P107,5)</f>
        <v>0</v>
      </c>
      <c r="R107" s="222"/>
      <c r="S107" s="222"/>
      <c r="T107" s="223">
        <v>0</v>
      </c>
      <c r="U107" s="222">
        <f>ROUND(E107*T107,2)</f>
        <v>0</v>
      </c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149</v>
      </c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3"/>
      <c r="B108" s="220"/>
      <c r="C108" s="264" t="s">
        <v>258</v>
      </c>
      <c r="D108" s="224"/>
      <c r="E108" s="228"/>
      <c r="F108" s="232"/>
      <c r="G108" s="233"/>
      <c r="H108" s="231"/>
      <c r="I108" s="231"/>
      <c r="J108" s="231"/>
      <c r="K108" s="231"/>
      <c r="L108" s="231"/>
      <c r="M108" s="231"/>
      <c r="N108" s="222"/>
      <c r="O108" s="222"/>
      <c r="P108" s="222"/>
      <c r="Q108" s="222"/>
      <c r="R108" s="222"/>
      <c r="S108" s="222"/>
      <c r="T108" s="223"/>
      <c r="U108" s="22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125</v>
      </c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5" t="str">
        <f>C108</f>
        <v>rezervní chránička</v>
      </c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3">
        <v>47</v>
      </c>
      <c r="B109" s="220" t="s">
        <v>259</v>
      </c>
      <c r="C109" s="263" t="s">
        <v>260</v>
      </c>
      <c r="D109" s="222" t="s">
        <v>119</v>
      </c>
      <c r="E109" s="227">
        <v>7</v>
      </c>
      <c r="F109" s="230"/>
      <c r="G109" s="231">
        <f>ROUND(E109*F109,2)</f>
        <v>0</v>
      </c>
      <c r="H109" s="230"/>
      <c r="I109" s="231">
        <f>ROUND(E109*H109,2)</f>
        <v>0</v>
      </c>
      <c r="J109" s="230"/>
      <c r="K109" s="231">
        <f>ROUND(E109*J109,2)</f>
        <v>0</v>
      </c>
      <c r="L109" s="231">
        <v>21</v>
      </c>
      <c r="M109" s="231">
        <f>G109*(1+L109/100)</f>
        <v>0</v>
      </c>
      <c r="N109" s="222">
        <v>2.3E-3</v>
      </c>
      <c r="O109" s="222">
        <f>ROUND(E109*N109,5)</f>
        <v>1.61E-2</v>
      </c>
      <c r="P109" s="222">
        <v>0</v>
      </c>
      <c r="Q109" s="222">
        <f>ROUND(E109*P109,5)</f>
        <v>0</v>
      </c>
      <c r="R109" s="222"/>
      <c r="S109" s="222"/>
      <c r="T109" s="223">
        <v>0</v>
      </c>
      <c r="U109" s="222">
        <f>ROUND(E109*T109,2)</f>
        <v>0</v>
      </c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149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3"/>
      <c r="B110" s="220"/>
      <c r="C110" s="264" t="s">
        <v>261</v>
      </c>
      <c r="D110" s="224"/>
      <c r="E110" s="228"/>
      <c r="F110" s="232"/>
      <c r="G110" s="233"/>
      <c r="H110" s="231"/>
      <c r="I110" s="231"/>
      <c r="J110" s="231"/>
      <c r="K110" s="231"/>
      <c r="L110" s="231"/>
      <c r="M110" s="231"/>
      <c r="N110" s="222"/>
      <c r="O110" s="222"/>
      <c r="P110" s="222"/>
      <c r="Q110" s="222"/>
      <c r="R110" s="222"/>
      <c r="S110" s="222"/>
      <c r="T110" s="223"/>
      <c r="U110" s="222"/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125</v>
      </c>
      <c r="AF110" s="212"/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5" t="str">
        <f>C110</f>
        <v>dělená chránička pro uložení kabelu VO</v>
      </c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3">
        <v>48</v>
      </c>
      <c r="B111" s="220" t="s">
        <v>262</v>
      </c>
      <c r="C111" s="263" t="s">
        <v>263</v>
      </c>
      <c r="D111" s="222" t="s">
        <v>192</v>
      </c>
      <c r="E111" s="227">
        <v>4</v>
      </c>
      <c r="F111" s="230"/>
      <c r="G111" s="231">
        <f>ROUND(E111*F111,2)</f>
        <v>0</v>
      </c>
      <c r="H111" s="230"/>
      <c r="I111" s="231">
        <f>ROUND(E111*H111,2)</f>
        <v>0</v>
      </c>
      <c r="J111" s="230"/>
      <c r="K111" s="231">
        <f>ROUND(E111*J111,2)</f>
        <v>0</v>
      </c>
      <c r="L111" s="231">
        <v>21</v>
      </c>
      <c r="M111" s="231">
        <f>G111*(1+L111/100)</f>
        <v>0</v>
      </c>
      <c r="N111" s="222">
        <v>0</v>
      </c>
      <c r="O111" s="222">
        <f>ROUND(E111*N111,5)</f>
        <v>0</v>
      </c>
      <c r="P111" s="222">
        <v>0</v>
      </c>
      <c r="Q111" s="222">
        <f>ROUND(E111*P111,5)</f>
        <v>0</v>
      </c>
      <c r="R111" s="222"/>
      <c r="S111" s="222"/>
      <c r="T111" s="223">
        <v>0.14000000000000001</v>
      </c>
      <c r="U111" s="222">
        <f>ROUND(E111*T111,2)</f>
        <v>0.56000000000000005</v>
      </c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120</v>
      </c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x14ac:dyDescent="0.2">
      <c r="A112" s="214" t="s">
        <v>115</v>
      </c>
      <c r="B112" s="221" t="s">
        <v>86</v>
      </c>
      <c r="C112" s="265" t="s">
        <v>87</v>
      </c>
      <c r="D112" s="225"/>
      <c r="E112" s="229"/>
      <c r="F112" s="234"/>
      <c r="G112" s="234">
        <f>SUMIF(AE113:AE115,"&lt;&gt;NOR",G113:G115)</f>
        <v>0</v>
      </c>
      <c r="H112" s="234"/>
      <c r="I112" s="234">
        <f>SUM(I113:I115)</f>
        <v>0</v>
      </c>
      <c r="J112" s="234"/>
      <c r="K112" s="234">
        <f>SUM(K113:K115)</f>
        <v>0</v>
      </c>
      <c r="L112" s="234"/>
      <c r="M112" s="234">
        <f>SUM(M113:M115)</f>
        <v>0</v>
      </c>
      <c r="N112" s="225"/>
      <c r="O112" s="225">
        <f>SUM(O113:O115)</f>
        <v>0</v>
      </c>
      <c r="P112" s="225"/>
      <c r="Q112" s="225">
        <f>SUM(Q113:Q115)</f>
        <v>0</v>
      </c>
      <c r="R112" s="225"/>
      <c r="S112" s="225"/>
      <c r="T112" s="226"/>
      <c r="U112" s="225">
        <f>SUM(U113:U115)</f>
        <v>6.92</v>
      </c>
      <c r="AE112" t="s">
        <v>116</v>
      </c>
    </row>
    <row r="113" spans="1:60" outlineLevel="1" x14ac:dyDescent="0.2">
      <c r="A113" s="213">
        <v>49</v>
      </c>
      <c r="B113" s="220" t="s">
        <v>264</v>
      </c>
      <c r="C113" s="263" t="s">
        <v>265</v>
      </c>
      <c r="D113" s="222" t="s">
        <v>192</v>
      </c>
      <c r="E113" s="227">
        <v>11</v>
      </c>
      <c r="F113" s="230"/>
      <c r="G113" s="231">
        <f>ROUND(E113*F113,2)</f>
        <v>0</v>
      </c>
      <c r="H113" s="230"/>
      <c r="I113" s="231">
        <f>ROUND(E113*H113,2)</f>
        <v>0</v>
      </c>
      <c r="J113" s="230"/>
      <c r="K113" s="231">
        <f>ROUND(E113*J113,2)</f>
        <v>0</v>
      </c>
      <c r="L113" s="231">
        <v>21</v>
      </c>
      <c r="M113" s="231">
        <f>G113*(1+L113/100)</f>
        <v>0</v>
      </c>
      <c r="N113" s="222">
        <v>0</v>
      </c>
      <c r="O113" s="222">
        <f>ROUND(E113*N113,5)</f>
        <v>0</v>
      </c>
      <c r="P113" s="222">
        <v>0</v>
      </c>
      <c r="Q113" s="222">
        <f>ROUND(E113*P113,5)</f>
        <v>0</v>
      </c>
      <c r="R113" s="222"/>
      <c r="S113" s="222"/>
      <c r="T113" s="223">
        <v>0.629</v>
      </c>
      <c r="U113" s="222">
        <f>ROUND(E113*T113,2)</f>
        <v>6.92</v>
      </c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120</v>
      </c>
      <c r="AF113" s="212"/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3"/>
      <c r="B114" s="220"/>
      <c r="C114" s="264" t="s">
        <v>266</v>
      </c>
      <c r="D114" s="224"/>
      <c r="E114" s="228"/>
      <c r="F114" s="232"/>
      <c r="G114" s="233"/>
      <c r="H114" s="231"/>
      <c r="I114" s="231"/>
      <c r="J114" s="231"/>
      <c r="K114" s="231"/>
      <c r="L114" s="231"/>
      <c r="M114" s="231"/>
      <c r="N114" s="222"/>
      <c r="O114" s="222"/>
      <c r="P114" s="222"/>
      <c r="Q114" s="222"/>
      <c r="R114" s="222"/>
      <c r="S114" s="222"/>
      <c r="T114" s="223"/>
      <c r="U114" s="222"/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125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5" t="str">
        <f>C114</f>
        <v>základové patky pro kotevní sloupky</v>
      </c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3"/>
      <c r="B115" s="220"/>
      <c r="C115" s="264" t="s">
        <v>267</v>
      </c>
      <c r="D115" s="224"/>
      <c r="E115" s="228"/>
      <c r="F115" s="232"/>
      <c r="G115" s="233"/>
      <c r="H115" s="231"/>
      <c r="I115" s="231"/>
      <c r="J115" s="231"/>
      <c r="K115" s="231"/>
      <c r="L115" s="231"/>
      <c r="M115" s="231"/>
      <c r="N115" s="222"/>
      <c r="O115" s="222"/>
      <c r="P115" s="222"/>
      <c r="Q115" s="222"/>
      <c r="R115" s="222"/>
      <c r="S115" s="222"/>
      <c r="T115" s="223"/>
      <c r="U115" s="222"/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125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5" t="str">
        <f>C115</f>
        <v>3,14*0,15*0,15*0,6*11 = 0,466 m3</v>
      </c>
      <c r="BB115" s="212"/>
      <c r="BC115" s="212"/>
      <c r="BD115" s="212"/>
      <c r="BE115" s="212"/>
      <c r="BF115" s="212"/>
      <c r="BG115" s="212"/>
      <c r="BH115" s="212"/>
    </row>
    <row r="116" spans="1:60" x14ac:dyDescent="0.2">
      <c r="A116" s="214" t="s">
        <v>115</v>
      </c>
      <c r="B116" s="221" t="s">
        <v>88</v>
      </c>
      <c r="C116" s="265" t="s">
        <v>26</v>
      </c>
      <c r="D116" s="225"/>
      <c r="E116" s="229"/>
      <c r="F116" s="234"/>
      <c r="G116" s="234">
        <f>SUMIF(AE117:AE131,"&lt;&gt;NOR",G117:G131)</f>
        <v>0</v>
      </c>
      <c r="H116" s="234"/>
      <c r="I116" s="234">
        <f>SUM(I117:I131)</f>
        <v>0</v>
      </c>
      <c r="J116" s="234"/>
      <c r="K116" s="234">
        <f>SUM(K117:K131)</f>
        <v>0</v>
      </c>
      <c r="L116" s="234"/>
      <c r="M116" s="234">
        <f>SUM(M117:M131)</f>
        <v>0</v>
      </c>
      <c r="N116" s="225"/>
      <c r="O116" s="225">
        <f>SUM(O117:O131)</f>
        <v>0</v>
      </c>
      <c r="P116" s="225"/>
      <c r="Q116" s="225">
        <f>SUM(Q117:Q131)</f>
        <v>0</v>
      </c>
      <c r="R116" s="225"/>
      <c r="S116" s="225"/>
      <c r="T116" s="226"/>
      <c r="U116" s="225">
        <f>SUM(U117:U131)</f>
        <v>0</v>
      </c>
      <c r="AE116" t="s">
        <v>116</v>
      </c>
    </row>
    <row r="117" spans="1:60" outlineLevel="1" x14ac:dyDescent="0.2">
      <c r="A117" s="213">
        <v>50</v>
      </c>
      <c r="B117" s="220" t="s">
        <v>268</v>
      </c>
      <c r="C117" s="263" t="s">
        <v>269</v>
      </c>
      <c r="D117" s="222" t="s">
        <v>270</v>
      </c>
      <c r="E117" s="227">
        <v>1</v>
      </c>
      <c r="F117" s="230"/>
      <c r="G117" s="231">
        <f>ROUND(E117*F117,2)</f>
        <v>0</v>
      </c>
      <c r="H117" s="230"/>
      <c r="I117" s="231">
        <f>ROUND(E117*H117,2)</f>
        <v>0</v>
      </c>
      <c r="J117" s="230"/>
      <c r="K117" s="231">
        <f>ROUND(E117*J117,2)</f>
        <v>0</v>
      </c>
      <c r="L117" s="231">
        <v>21</v>
      </c>
      <c r="M117" s="231">
        <f>G117*(1+L117/100)</f>
        <v>0</v>
      </c>
      <c r="N117" s="222">
        <v>0</v>
      </c>
      <c r="O117" s="222">
        <f>ROUND(E117*N117,5)</f>
        <v>0</v>
      </c>
      <c r="P117" s="222">
        <v>0</v>
      </c>
      <c r="Q117" s="222">
        <f>ROUND(E117*P117,5)</f>
        <v>0</v>
      </c>
      <c r="R117" s="222"/>
      <c r="S117" s="222"/>
      <c r="T117" s="223">
        <v>0</v>
      </c>
      <c r="U117" s="222">
        <f>ROUND(E117*T117,2)</f>
        <v>0</v>
      </c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120</v>
      </c>
      <c r="AF117" s="212"/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3"/>
      <c r="B118" s="220"/>
      <c r="C118" s="264" t="s">
        <v>271</v>
      </c>
      <c r="D118" s="224"/>
      <c r="E118" s="228"/>
      <c r="F118" s="232"/>
      <c r="G118" s="233"/>
      <c r="H118" s="231"/>
      <c r="I118" s="231"/>
      <c r="J118" s="231"/>
      <c r="K118" s="231"/>
      <c r="L118" s="231"/>
      <c r="M118" s="231"/>
      <c r="N118" s="222"/>
      <c r="O118" s="222"/>
      <c r="P118" s="222"/>
      <c r="Q118" s="222"/>
      <c r="R118" s="222"/>
      <c r="S118" s="222"/>
      <c r="T118" s="223"/>
      <c r="U118" s="222"/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125</v>
      </c>
      <c r="AF118" s="212"/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5" t="str">
        <f>C118</f>
        <v>dílenská dokumentace pro konstrukci oplocení</v>
      </c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3">
        <v>51</v>
      </c>
      <c r="B119" s="220" t="s">
        <v>272</v>
      </c>
      <c r="C119" s="263" t="s">
        <v>273</v>
      </c>
      <c r="D119" s="222" t="s">
        <v>270</v>
      </c>
      <c r="E119" s="227">
        <v>1</v>
      </c>
      <c r="F119" s="230"/>
      <c r="G119" s="231">
        <f>ROUND(E119*F119,2)</f>
        <v>0</v>
      </c>
      <c r="H119" s="230"/>
      <c r="I119" s="231">
        <f>ROUND(E119*H119,2)</f>
        <v>0</v>
      </c>
      <c r="J119" s="230"/>
      <c r="K119" s="231">
        <f>ROUND(E119*J119,2)</f>
        <v>0</v>
      </c>
      <c r="L119" s="231">
        <v>21</v>
      </c>
      <c r="M119" s="231">
        <f>G119*(1+L119/100)</f>
        <v>0</v>
      </c>
      <c r="N119" s="222">
        <v>0</v>
      </c>
      <c r="O119" s="222">
        <f>ROUND(E119*N119,5)</f>
        <v>0</v>
      </c>
      <c r="P119" s="222">
        <v>0</v>
      </c>
      <c r="Q119" s="222">
        <f>ROUND(E119*P119,5)</f>
        <v>0</v>
      </c>
      <c r="R119" s="222"/>
      <c r="S119" s="222"/>
      <c r="T119" s="223">
        <v>0</v>
      </c>
      <c r="U119" s="222">
        <f>ROUND(E119*T119,2)</f>
        <v>0</v>
      </c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120</v>
      </c>
      <c r="AF119" s="212"/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3">
        <v>52</v>
      </c>
      <c r="B120" s="220" t="s">
        <v>274</v>
      </c>
      <c r="C120" s="263" t="s">
        <v>275</v>
      </c>
      <c r="D120" s="222" t="s">
        <v>270</v>
      </c>
      <c r="E120" s="227">
        <v>1</v>
      </c>
      <c r="F120" s="230"/>
      <c r="G120" s="231">
        <f>ROUND(E120*F120,2)</f>
        <v>0</v>
      </c>
      <c r="H120" s="230"/>
      <c r="I120" s="231">
        <f>ROUND(E120*H120,2)</f>
        <v>0</v>
      </c>
      <c r="J120" s="230"/>
      <c r="K120" s="231">
        <f>ROUND(E120*J120,2)</f>
        <v>0</v>
      </c>
      <c r="L120" s="231">
        <v>21</v>
      </c>
      <c r="M120" s="231">
        <f>G120*(1+L120/100)</f>
        <v>0</v>
      </c>
      <c r="N120" s="222">
        <v>0</v>
      </c>
      <c r="O120" s="222">
        <f>ROUND(E120*N120,5)</f>
        <v>0</v>
      </c>
      <c r="P120" s="222">
        <v>0</v>
      </c>
      <c r="Q120" s="222">
        <f>ROUND(E120*P120,5)</f>
        <v>0</v>
      </c>
      <c r="R120" s="222"/>
      <c r="S120" s="222"/>
      <c r="T120" s="223">
        <v>0</v>
      </c>
      <c r="U120" s="222">
        <f>ROUND(E120*T120,2)</f>
        <v>0</v>
      </c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120</v>
      </c>
      <c r="AF120" s="212"/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3">
        <v>53</v>
      </c>
      <c r="B121" s="220" t="s">
        <v>276</v>
      </c>
      <c r="C121" s="263" t="s">
        <v>277</v>
      </c>
      <c r="D121" s="222" t="s">
        <v>270</v>
      </c>
      <c r="E121" s="227">
        <v>1</v>
      </c>
      <c r="F121" s="230"/>
      <c r="G121" s="231">
        <f>ROUND(E121*F121,2)</f>
        <v>0</v>
      </c>
      <c r="H121" s="230"/>
      <c r="I121" s="231">
        <f>ROUND(E121*H121,2)</f>
        <v>0</v>
      </c>
      <c r="J121" s="230"/>
      <c r="K121" s="231">
        <f>ROUND(E121*J121,2)</f>
        <v>0</v>
      </c>
      <c r="L121" s="231">
        <v>21</v>
      </c>
      <c r="M121" s="231">
        <f>G121*(1+L121/100)</f>
        <v>0</v>
      </c>
      <c r="N121" s="222">
        <v>0</v>
      </c>
      <c r="O121" s="222">
        <f>ROUND(E121*N121,5)</f>
        <v>0</v>
      </c>
      <c r="P121" s="222">
        <v>0</v>
      </c>
      <c r="Q121" s="222">
        <f>ROUND(E121*P121,5)</f>
        <v>0</v>
      </c>
      <c r="R121" s="222"/>
      <c r="S121" s="222"/>
      <c r="T121" s="223">
        <v>0</v>
      </c>
      <c r="U121" s="222">
        <f>ROUND(E121*T121,2)</f>
        <v>0</v>
      </c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120</v>
      </c>
      <c r="AF121" s="212"/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3">
        <v>54</v>
      </c>
      <c r="B122" s="220" t="s">
        <v>278</v>
      </c>
      <c r="C122" s="263" t="s">
        <v>279</v>
      </c>
      <c r="D122" s="222" t="s">
        <v>270</v>
      </c>
      <c r="E122" s="227">
        <v>1</v>
      </c>
      <c r="F122" s="230"/>
      <c r="G122" s="231">
        <f>ROUND(E122*F122,2)</f>
        <v>0</v>
      </c>
      <c r="H122" s="230"/>
      <c r="I122" s="231">
        <f>ROUND(E122*H122,2)</f>
        <v>0</v>
      </c>
      <c r="J122" s="230"/>
      <c r="K122" s="231">
        <f>ROUND(E122*J122,2)</f>
        <v>0</v>
      </c>
      <c r="L122" s="231">
        <v>21</v>
      </c>
      <c r="M122" s="231">
        <f>G122*(1+L122/100)</f>
        <v>0</v>
      </c>
      <c r="N122" s="222">
        <v>0</v>
      </c>
      <c r="O122" s="222">
        <f>ROUND(E122*N122,5)</f>
        <v>0</v>
      </c>
      <c r="P122" s="222">
        <v>0</v>
      </c>
      <c r="Q122" s="222">
        <f>ROUND(E122*P122,5)</f>
        <v>0</v>
      </c>
      <c r="R122" s="222"/>
      <c r="S122" s="222"/>
      <c r="T122" s="223">
        <v>0</v>
      </c>
      <c r="U122" s="222">
        <f>ROUND(E122*T122,2)</f>
        <v>0</v>
      </c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120</v>
      </c>
      <c r="AF122" s="212"/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3">
        <v>55</v>
      </c>
      <c r="B123" s="220" t="s">
        <v>280</v>
      </c>
      <c r="C123" s="263" t="s">
        <v>281</v>
      </c>
      <c r="D123" s="222" t="s">
        <v>270</v>
      </c>
      <c r="E123" s="227">
        <v>1</v>
      </c>
      <c r="F123" s="230"/>
      <c r="G123" s="231">
        <f>ROUND(E123*F123,2)</f>
        <v>0</v>
      </c>
      <c r="H123" s="230"/>
      <c r="I123" s="231">
        <f>ROUND(E123*H123,2)</f>
        <v>0</v>
      </c>
      <c r="J123" s="230"/>
      <c r="K123" s="231">
        <f>ROUND(E123*J123,2)</f>
        <v>0</v>
      </c>
      <c r="L123" s="231">
        <v>21</v>
      </c>
      <c r="M123" s="231">
        <f>G123*(1+L123/100)</f>
        <v>0</v>
      </c>
      <c r="N123" s="222">
        <v>0</v>
      </c>
      <c r="O123" s="222">
        <f>ROUND(E123*N123,5)</f>
        <v>0</v>
      </c>
      <c r="P123" s="222">
        <v>0</v>
      </c>
      <c r="Q123" s="222">
        <f>ROUND(E123*P123,5)</f>
        <v>0</v>
      </c>
      <c r="R123" s="222"/>
      <c r="S123" s="222"/>
      <c r="T123" s="223">
        <v>0</v>
      </c>
      <c r="U123" s="222">
        <f>ROUND(E123*T123,2)</f>
        <v>0</v>
      </c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120</v>
      </c>
      <c r="AF123" s="212"/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3">
        <v>56</v>
      </c>
      <c r="B124" s="220" t="s">
        <v>282</v>
      </c>
      <c r="C124" s="263" t="s">
        <v>283</v>
      </c>
      <c r="D124" s="222" t="s">
        <v>270</v>
      </c>
      <c r="E124" s="227">
        <v>1</v>
      </c>
      <c r="F124" s="230"/>
      <c r="G124" s="231">
        <f>ROUND(E124*F124,2)</f>
        <v>0</v>
      </c>
      <c r="H124" s="230"/>
      <c r="I124" s="231">
        <f>ROUND(E124*H124,2)</f>
        <v>0</v>
      </c>
      <c r="J124" s="230"/>
      <c r="K124" s="231">
        <f>ROUND(E124*J124,2)</f>
        <v>0</v>
      </c>
      <c r="L124" s="231">
        <v>21</v>
      </c>
      <c r="M124" s="231">
        <f>G124*(1+L124/100)</f>
        <v>0</v>
      </c>
      <c r="N124" s="222">
        <v>0</v>
      </c>
      <c r="O124" s="222">
        <f>ROUND(E124*N124,5)</f>
        <v>0</v>
      </c>
      <c r="P124" s="222">
        <v>0</v>
      </c>
      <c r="Q124" s="222">
        <f>ROUND(E124*P124,5)</f>
        <v>0</v>
      </c>
      <c r="R124" s="222"/>
      <c r="S124" s="222"/>
      <c r="T124" s="223">
        <v>0</v>
      </c>
      <c r="U124" s="222">
        <f>ROUND(E124*T124,2)</f>
        <v>0</v>
      </c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120</v>
      </c>
      <c r="AF124" s="212"/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3">
        <v>57</v>
      </c>
      <c r="B125" s="220" t="s">
        <v>284</v>
      </c>
      <c r="C125" s="263" t="s">
        <v>285</v>
      </c>
      <c r="D125" s="222" t="s">
        <v>270</v>
      </c>
      <c r="E125" s="227">
        <v>1</v>
      </c>
      <c r="F125" s="230"/>
      <c r="G125" s="231">
        <f>ROUND(E125*F125,2)</f>
        <v>0</v>
      </c>
      <c r="H125" s="230"/>
      <c r="I125" s="231">
        <f>ROUND(E125*H125,2)</f>
        <v>0</v>
      </c>
      <c r="J125" s="230"/>
      <c r="K125" s="231">
        <f>ROUND(E125*J125,2)</f>
        <v>0</v>
      </c>
      <c r="L125" s="231">
        <v>21</v>
      </c>
      <c r="M125" s="231">
        <f>G125*(1+L125/100)</f>
        <v>0</v>
      </c>
      <c r="N125" s="222">
        <v>0</v>
      </c>
      <c r="O125" s="222">
        <f>ROUND(E125*N125,5)</f>
        <v>0</v>
      </c>
      <c r="P125" s="222">
        <v>0</v>
      </c>
      <c r="Q125" s="222">
        <f>ROUND(E125*P125,5)</f>
        <v>0</v>
      </c>
      <c r="R125" s="222"/>
      <c r="S125" s="222"/>
      <c r="T125" s="223">
        <v>0</v>
      </c>
      <c r="U125" s="222">
        <f>ROUND(E125*T125,2)</f>
        <v>0</v>
      </c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120</v>
      </c>
      <c r="AF125" s="212"/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3"/>
      <c r="B126" s="220"/>
      <c r="C126" s="264" t="s">
        <v>286</v>
      </c>
      <c r="D126" s="224"/>
      <c r="E126" s="228"/>
      <c r="F126" s="232"/>
      <c r="G126" s="233"/>
      <c r="H126" s="231"/>
      <c r="I126" s="231"/>
      <c r="J126" s="231"/>
      <c r="K126" s="231"/>
      <c r="L126" s="231"/>
      <c r="M126" s="231"/>
      <c r="N126" s="222"/>
      <c r="O126" s="222"/>
      <c r="P126" s="222"/>
      <c r="Q126" s="222"/>
      <c r="R126" s="222"/>
      <c r="S126" s="222"/>
      <c r="T126" s="223"/>
      <c r="U126" s="22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125</v>
      </c>
      <c r="AF126" s="212"/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5" t="str">
        <f>C126</f>
        <v>přechodné dopravní značení</v>
      </c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3">
        <v>58</v>
      </c>
      <c r="B127" s="220" t="s">
        <v>287</v>
      </c>
      <c r="C127" s="263" t="s">
        <v>288</v>
      </c>
      <c r="D127" s="222" t="s">
        <v>270</v>
      </c>
      <c r="E127" s="227">
        <v>1</v>
      </c>
      <c r="F127" s="230"/>
      <c r="G127" s="231">
        <f>ROUND(E127*F127,2)</f>
        <v>0</v>
      </c>
      <c r="H127" s="230"/>
      <c r="I127" s="231">
        <f>ROUND(E127*H127,2)</f>
        <v>0</v>
      </c>
      <c r="J127" s="230"/>
      <c r="K127" s="231">
        <f>ROUND(E127*J127,2)</f>
        <v>0</v>
      </c>
      <c r="L127" s="231">
        <v>21</v>
      </c>
      <c r="M127" s="231">
        <f>G127*(1+L127/100)</f>
        <v>0</v>
      </c>
      <c r="N127" s="222">
        <v>0</v>
      </c>
      <c r="O127" s="222">
        <f>ROUND(E127*N127,5)</f>
        <v>0</v>
      </c>
      <c r="P127" s="222">
        <v>0</v>
      </c>
      <c r="Q127" s="222">
        <f>ROUND(E127*P127,5)</f>
        <v>0</v>
      </c>
      <c r="R127" s="222"/>
      <c r="S127" s="222"/>
      <c r="T127" s="223">
        <v>0</v>
      </c>
      <c r="U127" s="222">
        <f>ROUND(E127*T127,2)</f>
        <v>0</v>
      </c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120</v>
      </c>
      <c r="AF127" s="212"/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3">
        <v>59</v>
      </c>
      <c r="B128" s="220" t="s">
        <v>289</v>
      </c>
      <c r="C128" s="263" t="s">
        <v>290</v>
      </c>
      <c r="D128" s="222" t="s">
        <v>270</v>
      </c>
      <c r="E128" s="227">
        <v>1</v>
      </c>
      <c r="F128" s="230"/>
      <c r="G128" s="231">
        <f>ROUND(E128*F128,2)</f>
        <v>0</v>
      </c>
      <c r="H128" s="230"/>
      <c r="I128" s="231">
        <f>ROUND(E128*H128,2)</f>
        <v>0</v>
      </c>
      <c r="J128" s="230"/>
      <c r="K128" s="231">
        <f>ROUND(E128*J128,2)</f>
        <v>0</v>
      </c>
      <c r="L128" s="231">
        <v>21</v>
      </c>
      <c r="M128" s="231">
        <f>G128*(1+L128/100)</f>
        <v>0</v>
      </c>
      <c r="N128" s="222">
        <v>0</v>
      </c>
      <c r="O128" s="222">
        <f>ROUND(E128*N128,5)</f>
        <v>0</v>
      </c>
      <c r="P128" s="222">
        <v>0</v>
      </c>
      <c r="Q128" s="222">
        <f>ROUND(E128*P128,5)</f>
        <v>0</v>
      </c>
      <c r="R128" s="222"/>
      <c r="S128" s="222"/>
      <c r="T128" s="223">
        <v>0</v>
      </c>
      <c r="U128" s="222">
        <f>ROUND(E128*T128,2)</f>
        <v>0</v>
      </c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120</v>
      </c>
      <c r="AF128" s="212"/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3"/>
      <c r="B129" s="220"/>
      <c r="C129" s="264" t="s">
        <v>291</v>
      </c>
      <c r="D129" s="224"/>
      <c r="E129" s="228"/>
      <c r="F129" s="232"/>
      <c r="G129" s="233"/>
      <c r="H129" s="231"/>
      <c r="I129" s="231"/>
      <c r="J129" s="231"/>
      <c r="K129" s="231"/>
      <c r="L129" s="231"/>
      <c r="M129" s="231"/>
      <c r="N129" s="222"/>
      <c r="O129" s="222"/>
      <c r="P129" s="222"/>
      <c r="Q129" s="222"/>
      <c r="R129" s="222"/>
      <c r="S129" s="222"/>
      <c r="T129" s="223"/>
      <c r="U129" s="222"/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125</v>
      </c>
      <c r="AF129" s="212"/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5" t="str">
        <f>C129</f>
        <v>plán BOZP</v>
      </c>
      <c r="BB129" s="212"/>
      <c r="BC129" s="212"/>
      <c r="BD129" s="212"/>
      <c r="BE129" s="212"/>
      <c r="BF129" s="212"/>
      <c r="BG129" s="212"/>
      <c r="BH129" s="212"/>
    </row>
    <row r="130" spans="1:60" ht="22.5" outlineLevel="1" x14ac:dyDescent="0.2">
      <c r="A130" s="213">
        <v>60</v>
      </c>
      <c r="B130" s="220" t="s">
        <v>292</v>
      </c>
      <c r="C130" s="263" t="s">
        <v>293</v>
      </c>
      <c r="D130" s="222" t="s">
        <v>270</v>
      </c>
      <c r="E130" s="227">
        <v>1</v>
      </c>
      <c r="F130" s="230"/>
      <c r="G130" s="231">
        <f>ROUND(E130*F130,2)</f>
        <v>0</v>
      </c>
      <c r="H130" s="230"/>
      <c r="I130" s="231">
        <f>ROUND(E130*H130,2)</f>
        <v>0</v>
      </c>
      <c r="J130" s="230"/>
      <c r="K130" s="231">
        <f>ROUND(E130*J130,2)</f>
        <v>0</v>
      </c>
      <c r="L130" s="231">
        <v>21</v>
      </c>
      <c r="M130" s="231">
        <f>G130*(1+L130/100)</f>
        <v>0</v>
      </c>
      <c r="N130" s="222">
        <v>0</v>
      </c>
      <c r="O130" s="222">
        <f>ROUND(E130*N130,5)</f>
        <v>0</v>
      </c>
      <c r="P130" s="222">
        <v>0</v>
      </c>
      <c r="Q130" s="222">
        <f>ROUND(E130*P130,5)</f>
        <v>0</v>
      </c>
      <c r="R130" s="222"/>
      <c r="S130" s="222"/>
      <c r="T130" s="223">
        <v>0</v>
      </c>
      <c r="U130" s="222">
        <f>ROUND(E130*T130,2)</f>
        <v>0</v>
      </c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120</v>
      </c>
      <c r="AF130" s="212"/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42">
        <v>61</v>
      </c>
      <c r="B131" s="243" t="s">
        <v>294</v>
      </c>
      <c r="C131" s="266" t="s">
        <v>295</v>
      </c>
      <c r="D131" s="244" t="s">
        <v>270</v>
      </c>
      <c r="E131" s="245">
        <v>1</v>
      </c>
      <c r="F131" s="246"/>
      <c r="G131" s="247">
        <f>ROUND(E131*F131,2)</f>
        <v>0</v>
      </c>
      <c r="H131" s="246"/>
      <c r="I131" s="247">
        <f>ROUND(E131*H131,2)</f>
        <v>0</v>
      </c>
      <c r="J131" s="246"/>
      <c r="K131" s="247">
        <f>ROUND(E131*J131,2)</f>
        <v>0</v>
      </c>
      <c r="L131" s="247">
        <v>21</v>
      </c>
      <c r="M131" s="247">
        <f>G131*(1+L131/100)</f>
        <v>0</v>
      </c>
      <c r="N131" s="244">
        <v>0</v>
      </c>
      <c r="O131" s="244">
        <f>ROUND(E131*N131,5)</f>
        <v>0</v>
      </c>
      <c r="P131" s="244">
        <v>0</v>
      </c>
      <c r="Q131" s="244">
        <f>ROUND(E131*P131,5)</f>
        <v>0</v>
      </c>
      <c r="R131" s="244"/>
      <c r="S131" s="244"/>
      <c r="T131" s="248">
        <v>0</v>
      </c>
      <c r="U131" s="244">
        <f>ROUND(E131*T131,2)</f>
        <v>0</v>
      </c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120</v>
      </c>
      <c r="AF131" s="212"/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x14ac:dyDescent="0.2">
      <c r="A132" s="6"/>
      <c r="B132" s="7" t="s">
        <v>296</v>
      </c>
      <c r="C132" s="267" t="s">
        <v>296</v>
      </c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AC132">
        <v>15</v>
      </c>
      <c r="AD132">
        <v>21</v>
      </c>
    </row>
    <row r="133" spans="1:60" x14ac:dyDescent="0.2">
      <c r="A133" s="249"/>
      <c r="B133" s="250">
        <v>26</v>
      </c>
      <c r="C133" s="268" t="s">
        <v>296</v>
      </c>
      <c r="D133" s="251"/>
      <c r="E133" s="251"/>
      <c r="F133" s="251"/>
      <c r="G133" s="262">
        <f>G8+G39+G43+G47+G56+G61+G70+G75+G78+G86+G92+G104+G112+G116</f>
        <v>0</v>
      </c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AC133">
        <f>SUMIF(L7:L131,AC132,G7:G131)</f>
        <v>0</v>
      </c>
      <c r="AD133">
        <f>SUMIF(L7:L131,AD132,G7:G131)</f>
        <v>0</v>
      </c>
      <c r="AE133" t="s">
        <v>297</v>
      </c>
    </row>
    <row r="134" spans="1:60" x14ac:dyDescent="0.2">
      <c r="A134" s="6"/>
      <c r="B134" s="7" t="s">
        <v>296</v>
      </c>
      <c r="C134" s="267" t="s">
        <v>296</v>
      </c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spans="1:60" x14ac:dyDescent="0.2">
      <c r="A135" s="6"/>
      <c r="B135" s="7" t="s">
        <v>296</v>
      </c>
      <c r="C135" s="267" t="s">
        <v>296</v>
      </c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spans="1:60" x14ac:dyDescent="0.2">
      <c r="A136" s="252">
        <v>33</v>
      </c>
      <c r="B136" s="252"/>
      <c r="C136" s="269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60" x14ac:dyDescent="0.2">
      <c r="A137" s="253"/>
      <c r="B137" s="254"/>
      <c r="C137" s="270"/>
      <c r="D137" s="254"/>
      <c r="E137" s="254"/>
      <c r="F137" s="254"/>
      <c r="G137" s="255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AE137" t="s">
        <v>298</v>
      </c>
    </row>
    <row r="138" spans="1:60" x14ac:dyDescent="0.2">
      <c r="A138" s="256"/>
      <c r="B138" s="257"/>
      <c r="C138" s="271"/>
      <c r="D138" s="257"/>
      <c r="E138" s="257"/>
      <c r="F138" s="257"/>
      <c r="G138" s="258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spans="1:60" x14ac:dyDescent="0.2">
      <c r="A139" s="256"/>
      <c r="B139" s="257"/>
      <c r="C139" s="271"/>
      <c r="D139" s="257"/>
      <c r="E139" s="257"/>
      <c r="F139" s="257"/>
      <c r="G139" s="258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spans="1:60" x14ac:dyDescent="0.2">
      <c r="A140" s="256"/>
      <c r="B140" s="257"/>
      <c r="C140" s="271"/>
      <c r="D140" s="257"/>
      <c r="E140" s="257"/>
      <c r="F140" s="257"/>
      <c r="G140" s="258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60" x14ac:dyDescent="0.2">
      <c r="A141" s="259"/>
      <c r="B141" s="260"/>
      <c r="C141" s="272"/>
      <c r="D141" s="260"/>
      <c r="E141" s="260"/>
      <c r="F141" s="260"/>
      <c r="G141" s="261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spans="1:60" x14ac:dyDescent="0.2">
      <c r="A142" s="6"/>
      <c r="B142" s="7" t="s">
        <v>296</v>
      </c>
      <c r="C142" s="267" t="s">
        <v>296</v>
      </c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 x14ac:dyDescent="0.2">
      <c r="C143" s="273"/>
      <c r="AE143" t="s">
        <v>299</v>
      </c>
    </row>
  </sheetData>
  <sheetProtection password="CA23" sheet="1" objects="1" scenarios="1"/>
  <mergeCells count="55">
    <mergeCell ref="A137:G141"/>
    <mergeCell ref="C114:G114"/>
    <mergeCell ref="C115:G115"/>
    <mergeCell ref="C118:G118"/>
    <mergeCell ref="C126:G126"/>
    <mergeCell ref="C129:G129"/>
    <mergeCell ref="A136:C136"/>
    <mergeCell ref="C101:G101"/>
    <mergeCell ref="C102:G102"/>
    <mergeCell ref="C103:G103"/>
    <mergeCell ref="C106:G106"/>
    <mergeCell ref="C108:G108"/>
    <mergeCell ref="C110:G110"/>
    <mergeCell ref="C84:G84"/>
    <mergeCell ref="C95:G95"/>
    <mergeCell ref="C96:G96"/>
    <mergeCell ref="C97:G97"/>
    <mergeCell ref="C98:G98"/>
    <mergeCell ref="C100:G100"/>
    <mergeCell ref="C59:G59"/>
    <mergeCell ref="C66:G66"/>
    <mergeCell ref="C73:G73"/>
    <mergeCell ref="C80:G80"/>
    <mergeCell ref="C81:G81"/>
    <mergeCell ref="C82:G82"/>
    <mergeCell ref="C46:G46"/>
    <mergeCell ref="C49:G49"/>
    <mergeCell ref="C52:G52"/>
    <mergeCell ref="C54:G54"/>
    <mergeCell ref="C55:G55"/>
    <mergeCell ref="C58:G58"/>
    <mergeCell ref="C34:G34"/>
    <mergeCell ref="C36:G36"/>
    <mergeCell ref="C37:G37"/>
    <mergeCell ref="C41:G41"/>
    <mergeCell ref="C42:G42"/>
    <mergeCell ref="C45:G45"/>
    <mergeCell ref="C23:G23"/>
    <mergeCell ref="C25:G25"/>
    <mergeCell ref="C26:G26"/>
    <mergeCell ref="C28:G28"/>
    <mergeCell ref="C29:G29"/>
    <mergeCell ref="C32:G32"/>
    <mergeCell ref="C14:G14"/>
    <mergeCell ref="C15:G15"/>
    <mergeCell ref="C16:G16"/>
    <mergeCell ref="C17:G17"/>
    <mergeCell ref="C19:G19"/>
    <mergeCell ref="C22:G22"/>
    <mergeCell ref="A1:G1"/>
    <mergeCell ref="C2:G2"/>
    <mergeCell ref="C3:G3"/>
    <mergeCell ref="C4:G4"/>
    <mergeCell ref="C11:G11"/>
    <mergeCell ref="C12:G12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cp:lastPrinted>2014-02-28T09:52:57Z</cp:lastPrinted>
  <dcterms:created xsi:type="dcterms:W3CDTF">2009-04-08T07:15:50Z</dcterms:created>
  <dcterms:modified xsi:type="dcterms:W3CDTF">2023-03-05T21:07:05Z</dcterms:modified>
</cp:coreProperties>
</file>